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48.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tables/table1.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octa.sharepoint.com/sites/ProjectPAdmin-Applications/Shared Documents/Applications/2023 Call for Projects/"/>
    </mc:Choice>
  </mc:AlternateContent>
  <xr:revisionPtr revIDLastSave="3691" documentId="13_ncr:1_{CADE8E6D-AE0B-4A08-9F53-47C9E1A6EF41}" xr6:coauthVersionLast="47" xr6:coauthVersionMax="47" xr10:uidLastSave="{C3FC62FD-6AF3-4929-BC11-A9FE0C8395E0}"/>
  <bookViews>
    <workbookView xWindow="-120" yWindow="-120" windowWidth="29040" windowHeight="15840" tabRatio="952" xr2:uid="{6A88FC43-10A7-4968-811E-3D1C2923E730}"/>
  </bookViews>
  <sheets>
    <sheet name="Title Page" sheetId="6" r:id="rId1"/>
    <sheet name="Checklist" sheetId="7" r:id="rId2"/>
    <sheet name="Section 1.a-j" sheetId="8" r:id="rId3"/>
    <sheet name="Section 1.k-l" sheetId="32" r:id="rId4"/>
    <sheet name="Section 1.m" sheetId="20" r:id="rId5"/>
    <sheet name="Section 2" sheetId="9" r:id="rId6"/>
    <sheet name="Section 3" sheetId="11" r:id="rId7"/>
    <sheet name="Section 4.a-b" sheetId="16" r:id="rId8"/>
    <sheet name="Section4.c" sheetId="31" r:id="rId9"/>
    <sheet name="Section 5" sheetId="4" r:id="rId10"/>
    <sheet name="Section 6" sheetId="12" r:id="rId11"/>
    <sheet name="Appendix A" sheetId="15" r:id="rId12"/>
    <sheet name="Appendix B" sheetId="39" r:id="rId13"/>
    <sheet name="Appendix B.1" sheetId="30" r:id="rId14"/>
    <sheet name="Appendix B.2" sheetId="37" r:id="rId15"/>
    <sheet name="Appendix B.3" sheetId="38" r:id="rId16"/>
    <sheet name="Appendix C" sheetId="13" r:id="rId17"/>
    <sheet name="Appendix D" sheetId="10" r:id="rId18"/>
    <sheet name="Appendix E" sheetId="28" r:id="rId19"/>
    <sheet name="ScoreTable" sheetId="36" r:id="rId20"/>
    <sheet name="LOOKUP" sheetId="17" r:id="rId21"/>
    <sheet name="Appendix-old" sheetId="35" r:id="rId22"/>
  </sheets>
  <externalReferences>
    <externalReference r:id="rId23"/>
  </externalReferences>
  <definedNames>
    <definedName name="Agencies">LOOKUP!$A$2:$A$37</definedName>
    <definedName name="Agency1DesignCost">'[1]X-Appendix E'!$I$6:$I$36</definedName>
    <definedName name="Item">OFFSET(#REF!,MATCH(#REF!,#REF!,0),0,COUNTIF(#REF!,#REF!),1)</definedName>
    <definedName name="PartAgencies">'Title Page'!$I$26:$I$32</definedName>
    <definedName name="_xlnm.Print_Area" localSheetId="11">'Appendix A'!$A$1:$M$24</definedName>
    <definedName name="_xlnm.Print_Area" localSheetId="13">'Appendix B.1'!$A$2:$R$31</definedName>
    <definedName name="_xlnm.Print_Area" localSheetId="14">'Appendix B.2'!$A$2:$AT$62</definedName>
    <definedName name="_xlnm.Print_Area" localSheetId="15">'Appendix B.3'!$A$2:$AM$61</definedName>
    <definedName name="_xlnm.Print_Area" localSheetId="17">'Appendix D'!$A$1:$A$38</definedName>
    <definedName name="_xlnm.Print_Area" localSheetId="2">'Section 1.a-j'!$A$2:$M$56</definedName>
    <definedName name="_xlnm.Print_Area" localSheetId="7">'Section 4.a-b'!$A$2:$I$139</definedName>
    <definedName name="_xlnm.Print_Area" localSheetId="9">'Section 5'!$A$2:$G$101</definedName>
    <definedName name="_xlnm.Print_Area" localSheetId="10">'Section 6'!$A$1:$F$25</definedName>
    <definedName name="_xlnm.Print_Area" localSheetId="8">Section4.c!$A$1:$J$59</definedName>
    <definedName name="_xlnm.Print_Titles" localSheetId="13">'Appendix B.1'!$A:$C</definedName>
    <definedName name="_xlnm.Print_Titles" localSheetId="14">'Appendix B.2'!$A:$C,'Appendix B.2'!$2:$6</definedName>
    <definedName name="_xlnm.Print_Titles" localSheetId="15">'Appendix B.3'!$A:$C,'Appendix B.3'!$2:$6</definedName>
    <definedName name="_xlnm.Print_Titles" localSheetId="8">Section4.c!$1:$4</definedName>
    <definedName name="Submit">LOOKUP!$E$2:$E$4</definedName>
    <definedName name="Type">LOOKUP!$C$1:$C$4</definedName>
    <definedName name="XStreet">'Section 1.k-l'!$E$5:$F$43,'Section 1.k-l'!$J$5:$K$33,'Section 1.k-l'!$E$47:$F$58,'Section 1.k-l'!$J$47:$K$58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16" l="1"/>
  <c r="F6" i="16"/>
  <c r="L7" i="15"/>
  <c r="K11" i="15"/>
  <c r="M10" i="15" s="1"/>
  <c r="J5" i="15"/>
  <c r="L6" i="15" s="1"/>
  <c r="J14" i="15"/>
  <c r="L15" i="15" s="1"/>
  <c r="M3" i="15" l="1"/>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L20" i="15"/>
  <c r="B20" i="15"/>
  <c r="L19" i="15"/>
  <c r="B19" i="15"/>
  <c r="AL60" i="38"/>
  <c r="AL59" i="38"/>
  <c r="G57" i="31" s="1"/>
  <c r="AL58" i="38"/>
  <c r="G56" i="31" s="1"/>
  <c r="AL57" i="38"/>
  <c r="AL56" i="38"/>
  <c r="AL55" i="38"/>
  <c r="AL54" i="38"/>
  <c r="AL53" i="38"/>
  <c r="AL52" i="38"/>
  <c r="AL51" i="38"/>
  <c r="AL50" i="38"/>
  <c r="AL49" i="38"/>
  <c r="AL48" i="38"/>
  <c r="AL47" i="38"/>
  <c r="AL46" i="38"/>
  <c r="AL45" i="38"/>
  <c r="AL44" i="38"/>
  <c r="AL43" i="38"/>
  <c r="AL42" i="38"/>
  <c r="AL41" i="38"/>
  <c r="AL40" i="38"/>
  <c r="AL39" i="38"/>
  <c r="AL38" i="38"/>
  <c r="AL37" i="38"/>
  <c r="AL36" i="38"/>
  <c r="AL35" i="38"/>
  <c r="AL34" i="38"/>
  <c r="G32" i="31" s="1"/>
  <c r="AL33" i="38"/>
  <c r="G31" i="31" s="1"/>
  <c r="AL32" i="38"/>
  <c r="G30" i="31" s="1"/>
  <c r="AL31" i="38"/>
  <c r="G29" i="31" s="1"/>
  <c r="AL30" i="38"/>
  <c r="G28" i="31" s="1"/>
  <c r="AL29" i="38"/>
  <c r="G27" i="31" s="1"/>
  <c r="AL28" i="38"/>
  <c r="G26" i="31" s="1"/>
  <c r="AL27" i="38"/>
  <c r="G25" i="31" s="1"/>
  <c r="AL26" i="38"/>
  <c r="G24" i="31" s="1"/>
  <c r="AL25" i="38"/>
  <c r="G23" i="31" s="1"/>
  <c r="AL24" i="38"/>
  <c r="G22" i="31" s="1"/>
  <c r="AL23" i="38"/>
  <c r="G21" i="31" s="1"/>
  <c r="AL22" i="38"/>
  <c r="AL21" i="38"/>
  <c r="G19" i="31" s="1"/>
  <c r="AL20" i="38"/>
  <c r="G18" i="31" s="1"/>
  <c r="AL19" i="38"/>
  <c r="G17" i="31" s="1"/>
  <c r="AL18" i="38"/>
  <c r="G16" i="31" s="1"/>
  <c r="AL17" i="38"/>
  <c r="G15" i="31" s="1"/>
  <c r="AL16" i="38"/>
  <c r="G14" i="31" s="1"/>
  <c r="AL15" i="38"/>
  <c r="G13" i="31" s="1"/>
  <c r="AL14" i="38"/>
  <c r="G12" i="31" s="1"/>
  <c r="AL13" i="38"/>
  <c r="G11" i="31" s="1"/>
  <c r="AL12" i="38"/>
  <c r="G10" i="31" s="1"/>
  <c r="AL11" i="38"/>
  <c r="G9" i="31" s="1"/>
  <c r="AL10" i="38"/>
  <c r="G8" i="31" s="1"/>
  <c r="AL9" i="38"/>
  <c r="G7" i="31" s="1"/>
  <c r="AL8" i="38"/>
  <c r="G6" i="31" s="1"/>
  <c r="AL7" i="38"/>
  <c r="G5" i="31" s="1"/>
  <c r="G20" i="31"/>
  <c r="G33" i="31"/>
  <c r="G58" i="31"/>
  <c r="A57" i="31"/>
  <c r="B57" i="31"/>
  <c r="C57" i="31"/>
  <c r="J57" i="31"/>
  <c r="A59" i="38"/>
  <c r="B59" i="38"/>
  <c r="C59" i="38"/>
  <c r="AM25" i="37" a="1"/>
  <c r="AM21" i="37" a="1"/>
  <c r="AM23" i="37" a="1"/>
  <c r="AM53" i="37" a="1"/>
  <c r="AM27" i="37" a="1"/>
  <c r="AM38" i="37" a="1"/>
  <c r="AM22" i="37" a="1"/>
  <c r="AM49" i="37" a="1"/>
  <c r="AM55" i="37" a="1"/>
  <c r="AM50" i="37" a="1"/>
  <c r="AM29" i="37" a="1"/>
  <c r="AM19" i="37" a="1"/>
  <c r="AM31" i="37" a="1"/>
  <c r="AM24" i="37" a="1"/>
  <c r="AM61" i="37" a="1"/>
  <c r="AM36" i="37" a="1"/>
  <c r="AM51" i="37" a="1"/>
  <c r="AM58" i="37" a="1"/>
  <c r="AM46" i="37" a="1"/>
  <c r="AM54" i="37" a="1"/>
  <c r="AM40" i="37" a="1"/>
  <c r="AM48" i="37" a="1"/>
  <c r="AM32" i="37" a="1"/>
  <c r="AM30" i="37" a="1"/>
  <c r="AM8" i="37" a="1"/>
  <c r="AM16" i="37" a="1"/>
  <c r="AM47" i="37" a="1"/>
  <c r="AM17" i="37" a="1"/>
  <c r="AM14" i="37" a="1"/>
  <c r="AM35" i="37" a="1"/>
  <c r="AM26" i="37" a="1"/>
  <c r="AM9" i="37" a="1"/>
  <c r="AM56" i="37" a="1"/>
  <c r="AM45" i="37" a="1"/>
  <c r="AM11" i="37" a="1"/>
  <c r="AM13" i="37" a="1"/>
  <c r="AM41" i="37" a="1"/>
  <c r="AM10" i="37" a="1"/>
  <c r="AM37" i="37" a="1"/>
  <c r="AM44" i="37" a="1"/>
  <c r="AM33" i="37" a="1"/>
  <c r="AM28" i="37" a="1"/>
  <c r="AM34" i="37" a="1"/>
  <c r="AM57" i="37" a="1"/>
  <c r="AM59" i="37" a="1"/>
  <c r="AM39" i="37" a="1"/>
  <c r="AM18" i="37" a="1"/>
  <c r="AM12" i="37" a="1"/>
  <c r="AM60" i="37" a="1"/>
  <c r="AM52" i="37" a="1"/>
  <c r="AM43" i="37" a="1"/>
  <c r="AM42" i="37" a="1"/>
  <c r="AM15" i="37" a="1"/>
  <c r="AM20" i="37" a="1"/>
  <c r="AM52" i="37" l="1"/>
  <c r="AM36" i="37"/>
  <c r="AM32" i="37"/>
  <c r="AM28" i="37"/>
  <c r="AM24" i="37"/>
  <c r="AM20" i="37"/>
  <c r="AM16" i="37"/>
  <c r="AM12" i="37"/>
  <c r="AM44" i="37"/>
  <c r="AM47" i="37"/>
  <c r="AM31" i="37"/>
  <c r="AM23" i="37"/>
  <c r="AM19" i="37"/>
  <c r="AM15" i="37"/>
  <c r="AM11" i="37"/>
  <c r="AM27" i="37"/>
  <c r="AM56" i="37"/>
  <c r="AM10" i="37"/>
  <c r="AM60" i="37"/>
  <c r="AM22" i="37"/>
  <c r="AM40" i="37"/>
  <c r="AM51" i="37"/>
  <c r="AM35" i="37"/>
  <c r="AM58" i="37"/>
  <c r="AM50" i="37"/>
  <c r="AM42" i="37"/>
  <c r="AM30" i="37"/>
  <c r="AM14" i="37"/>
  <c r="AM43" i="37"/>
  <c r="AM34" i="37"/>
  <c r="AM45" i="37"/>
  <c r="AM21" i="37"/>
  <c r="AM9" i="37"/>
  <c r="AM29" i="37"/>
  <c r="AM48" i="37"/>
  <c r="AM59" i="37"/>
  <c r="AM55" i="37"/>
  <c r="AM39" i="37"/>
  <c r="AM54" i="37"/>
  <c r="AM46" i="37"/>
  <c r="AM38" i="37"/>
  <c r="AM26" i="37"/>
  <c r="AM18" i="37"/>
  <c r="AM61" i="37"/>
  <c r="AN61" i="37" s="1"/>
  <c r="AM57" i="37"/>
  <c r="AM53" i="37"/>
  <c r="AM49" i="37"/>
  <c r="AM41" i="37"/>
  <c r="AM37" i="37"/>
  <c r="AM33" i="37"/>
  <c r="AM25" i="37"/>
  <c r="AM17" i="37"/>
  <c r="AM13" i="37"/>
  <c r="AM8" i="37"/>
  <c r="G34" i="31"/>
  <c r="G35" i="31"/>
  <c r="G36" i="31"/>
  <c r="G37" i="31"/>
  <c r="G38" i="31"/>
  <c r="G39" i="31"/>
  <c r="G40" i="31"/>
  <c r="G41" i="31"/>
  <c r="G42" i="31"/>
  <c r="G43" i="31"/>
  <c r="G44" i="31"/>
  <c r="G45" i="31"/>
  <c r="G46" i="31"/>
  <c r="G47" i="31"/>
  <c r="G48" i="31"/>
  <c r="G49" i="31"/>
  <c r="G50" i="31"/>
  <c r="G51" i="31"/>
  <c r="G52" i="31"/>
  <c r="G53" i="31"/>
  <c r="G54" i="31"/>
  <c r="AJ62" i="37"/>
  <c r="AI62" i="37"/>
  <c r="C39" i="30"/>
  <c r="B39" i="30"/>
  <c r="C38" i="30"/>
  <c r="AN27" i="37" l="1"/>
  <c r="AN43" i="37"/>
  <c r="AN11" i="37"/>
  <c r="AN53" i="37"/>
  <c r="AN19" i="37"/>
  <c r="AN31" i="37"/>
  <c r="AN50" i="37"/>
  <c r="AN21" i="37"/>
  <c r="AN49" i="37"/>
  <c r="AN34" i="37"/>
  <c r="AN30" i="37"/>
  <c r="AN42" i="37"/>
  <c r="AN46" i="37"/>
  <c r="AN35" i="37"/>
  <c r="AN22" i="37"/>
  <c r="AN41" i="37"/>
  <c r="AN45" i="37"/>
  <c r="AN57" i="37"/>
  <c r="AN14" i="37"/>
  <c r="AN18" i="37"/>
  <c r="AN44" i="37"/>
  <c r="AN16" i="37"/>
  <c r="AN8" i="37"/>
  <c r="AN39" i="37"/>
  <c r="AN55" i="37"/>
  <c r="AN48" i="37"/>
  <c r="AN60" i="37"/>
  <c r="AN32" i="37"/>
  <c r="AN15" i="37"/>
  <c r="AN23" i="37"/>
  <c r="AN47" i="37"/>
  <c r="AN12" i="37"/>
  <c r="AN54" i="37"/>
  <c r="AN20" i="37"/>
  <c r="AN40" i="37"/>
  <c r="AN59" i="37"/>
  <c r="AN33" i="37"/>
  <c r="AN29" i="37"/>
  <c r="AN10" i="37"/>
  <c r="AN36" i="37"/>
  <c r="AN26" i="37"/>
  <c r="AN38" i="37"/>
  <c r="AN58" i="37"/>
  <c r="AN51" i="37"/>
  <c r="AN13" i="37"/>
  <c r="AN24" i="37"/>
  <c r="AN17" i="37"/>
  <c r="AN28" i="37"/>
  <c r="AN25" i="37"/>
  <c r="AN37" i="37"/>
  <c r="AN9" i="37"/>
  <c r="AN56" i="37"/>
  <c r="AN52" i="37"/>
  <c r="G55" i="31" l="1"/>
  <c r="A7" i="38"/>
  <c r="B7" i="38"/>
  <c r="A8" i="38"/>
  <c r="B8" i="38"/>
  <c r="A9" i="38"/>
  <c r="B9" i="38"/>
  <c r="A10" i="38"/>
  <c r="B10" i="38"/>
  <c r="A11" i="38"/>
  <c r="B11" i="38"/>
  <c r="A12" i="38"/>
  <c r="B12" i="38"/>
  <c r="A13" i="38"/>
  <c r="B13" i="38"/>
  <c r="A14" i="38"/>
  <c r="B14" i="38"/>
  <c r="A15" i="38"/>
  <c r="B15" i="38"/>
  <c r="A16" i="38"/>
  <c r="B16" i="38"/>
  <c r="A17" i="38"/>
  <c r="B17" i="38"/>
  <c r="A18" i="38"/>
  <c r="B18" i="38"/>
  <c r="A19" i="38"/>
  <c r="B19" i="38"/>
  <c r="A20" i="38"/>
  <c r="B20" i="38"/>
  <c r="A21" i="38"/>
  <c r="B21" i="38"/>
  <c r="A22" i="38"/>
  <c r="B22" i="38"/>
  <c r="A23" i="38"/>
  <c r="B23" i="38"/>
  <c r="A24" i="38"/>
  <c r="B24" i="38"/>
  <c r="A25" i="38"/>
  <c r="B25" i="38"/>
  <c r="A26" i="38"/>
  <c r="B26" i="38"/>
  <c r="A27" i="38"/>
  <c r="B27" i="38"/>
  <c r="A28" i="38"/>
  <c r="B28" i="38"/>
  <c r="A29" i="38"/>
  <c r="B29" i="38"/>
  <c r="A30" i="38"/>
  <c r="B30" i="38"/>
  <c r="A31" i="38"/>
  <c r="B31" i="38"/>
  <c r="A32" i="38"/>
  <c r="B32" i="38"/>
  <c r="A33" i="38"/>
  <c r="B33" i="38"/>
  <c r="A34" i="38"/>
  <c r="B34" i="38"/>
  <c r="A35" i="38"/>
  <c r="B35" i="38"/>
  <c r="A36" i="38"/>
  <c r="B36" i="38"/>
  <c r="A37" i="38"/>
  <c r="B37" i="38"/>
  <c r="A38" i="38"/>
  <c r="B38" i="38"/>
  <c r="A39" i="38"/>
  <c r="B39" i="38"/>
  <c r="A40" i="38"/>
  <c r="B40" i="38"/>
  <c r="A41" i="38"/>
  <c r="B41" i="38"/>
  <c r="A42" i="38"/>
  <c r="B42" i="38"/>
  <c r="A43" i="38"/>
  <c r="B43" i="38"/>
  <c r="A44" i="38"/>
  <c r="B44" i="38"/>
  <c r="A45" i="38"/>
  <c r="B45" i="38"/>
  <c r="A46" i="38"/>
  <c r="B46" i="38"/>
  <c r="A47" i="38"/>
  <c r="B47" i="38"/>
  <c r="A48" i="38"/>
  <c r="B48" i="38"/>
  <c r="A49" i="38"/>
  <c r="B49" i="38"/>
  <c r="A50" i="38"/>
  <c r="B50" i="38"/>
  <c r="A51" i="38"/>
  <c r="B51" i="38"/>
  <c r="A52" i="38"/>
  <c r="B52" i="38"/>
  <c r="A53" i="38"/>
  <c r="B53" i="38"/>
  <c r="A54" i="38"/>
  <c r="B54" i="38"/>
  <c r="A55" i="38"/>
  <c r="B55" i="38"/>
  <c r="A56" i="38"/>
  <c r="B56" i="38"/>
  <c r="A57" i="38"/>
  <c r="B57" i="38"/>
  <c r="C57" i="38"/>
  <c r="A58" i="38"/>
  <c r="B58" i="38"/>
  <c r="C58" i="38"/>
  <c r="A60" i="38"/>
  <c r="B60" i="38"/>
  <c r="C60" i="38"/>
  <c r="A56" i="31"/>
  <c r="B56" i="31"/>
  <c r="C56" i="31"/>
  <c r="C55" i="35" s="1"/>
  <c r="J56" i="31"/>
  <c r="A58" i="31"/>
  <c r="B58" i="31"/>
  <c r="C58" i="31"/>
  <c r="J58" i="31"/>
  <c r="A40" i="31"/>
  <c r="B40" i="31"/>
  <c r="J40" i="31"/>
  <c r="A41" i="31"/>
  <c r="B41" i="31"/>
  <c r="J41" i="31"/>
  <c r="A42" i="31"/>
  <c r="B42" i="31"/>
  <c r="J42" i="31"/>
  <c r="A43" i="31"/>
  <c r="B43" i="31"/>
  <c r="J43" i="31"/>
  <c r="A44" i="31"/>
  <c r="B44" i="31"/>
  <c r="J44" i="31"/>
  <c r="A45" i="31"/>
  <c r="B45" i="31"/>
  <c r="J45" i="31"/>
  <c r="A46" i="31"/>
  <c r="B46" i="31"/>
  <c r="J46" i="31"/>
  <c r="A47" i="31"/>
  <c r="B47" i="31"/>
  <c r="J47" i="31"/>
  <c r="A48" i="31"/>
  <c r="B48" i="31"/>
  <c r="J48" i="31"/>
  <c r="A49" i="31"/>
  <c r="B49" i="31"/>
  <c r="J49" i="31"/>
  <c r="A50" i="31"/>
  <c r="B50" i="31"/>
  <c r="J50" i="31"/>
  <c r="A51" i="31"/>
  <c r="B51" i="31"/>
  <c r="J51" i="31"/>
  <c r="A52" i="31"/>
  <c r="B52" i="31"/>
  <c r="J52" i="31"/>
  <c r="A53" i="31"/>
  <c r="B53" i="31"/>
  <c r="J53" i="31"/>
  <c r="A54" i="31"/>
  <c r="B54" i="31"/>
  <c r="J54" i="31"/>
  <c r="A55" i="31"/>
  <c r="B55" i="31"/>
  <c r="C55" i="31"/>
  <c r="J55" i="31"/>
  <c r="A8" i="31"/>
  <c r="B8" i="31"/>
  <c r="J8" i="31"/>
  <c r="A9" i="31"/>
  <c r="B9" i="31"/>
  <c r="J9" i="31"/>
  <c r="A10" i="31"/>
  <c r="B10" i="31"/>
  <c r="J10" i="31"/>
  <c r="A11" i="31"/>
  <c r="B11" i="31"/>
  <c r="J11" i="31"/>
  <c r="A12" i="31"/>
  <c r="B12" i="31"/>
  <c r="J12" i="31"/>
  <c r="A13" i="31"/>
  <c r="B13" i="31"/>
  <c r="J13" i="31"/>
  <c r="A14" i="31"/>
  <c r="B14" i="31"/>
  <c r="J14" i="31"/>
  <c r="A15" i="31"/>
  <c r="B15" i="31"/>
  <c r="J15" i="31"/>
  <c r="A16" i="31"/>
  <c r="B16" i="31"/>
  <c r="J16" i="31"/>
  <c r="A17" i="31"/>
  <c r="B17" i="31"/>
  <c r="J17" i="31"/>
  <c r="A18" i="31"/>
  <c r="B18" i="31"/>
  <c r="J18" i="31"/>
  <c r="A19" i="31"/>
  <c r="B19" i="31"/>
  <c r="J19" i="31"/>
  <c r="A20" i="31"/>
  <c r="B20" i="31"/>
  <c r="J20" i="31"/>
  <c r="A21" i="31"/>
  <c r="B21" i="31"/>
  <c r="J21" i="31"/>
  <c r="A22" i="31"/>
  <c r="B22" i="31"/>
  <c r="J22" i="31"/>
  <c r="A23" i="31"/>
  <c r="B23" i="31"/>
  <c r="J23" i="31"/>
  <c r="A24" i="31"/>
  <c r="B24" i="31"/>
  <c r="J24" i="31"/>
  <c r="A25" i="31"/>
  <c r="B25" i="31"/>
  <c r="J25" i="31"/>
  <c r="A26" i="31"/>
  <c r="B26" i="31"/>
  <c r="J26" i="31"/>
  <c r="A27" i="31"/>
  <c r="B27" i="31"/>
  <c r="J27" i="31"/>
  <c r="A28" i="31"/>
  <c r="B28" i="31"/>
  <c r="J28" i="31"/>
  <c r="A29" i="31"/>
  <c r="B29" i="31"/>
  <c r="J29" i="31"/>
  <c r="A30" i="31"/>
  <c r="B30" i="31"/>
  <c r="J30" i="31"/>
  <c r="A31" i="31"/>
  <c r="B31" i="31"/>
  <c r="J31" i="31"/>
  <c r="A32" i="31"/>
  <c r="B32" i="31"/>
  <c r="J32" i="31"/>
  <c r="A33" i="31"/>
  <c r="B33" i="31"/>
  <c r="J33" i="31"/>
  <c r="A34" i="31"/>
  <c r="B34" i="31"/>
  <c r="J34" i="31"/>
  <c r="A35" i="31"/>
  <c r="B35" i="31"/>
  <c r="J35" i="31"/>
  <c r="A36" i="31"/>
  <c r="B36" i="31"/>
  <c r="J36" i="31"/>
  <c r="A37" i="31"/>
  <c r="B37" i="31"/>
  <c r="J37" i="31"/>
  <c r="A38" i="31"/>
  <c r="B38" i="31"/>
  <c r="J38" i="31"/>
  <c r="A39" i="31"/>
  <c r="B39" i="31"/>
  <c r="J39" i="31"/>
  <c r="C57" i="35"/>
  <c r="D62" i="37"/>
  <c r="E62" i="37"/>
  <c r="F62" i="37"/>
  <c r="G62" i="37"/>
  <c r="H62" i="37"/>
  <c r="I62" i="37"/>
  <c r="J62" i="37"/>
  <c r="K62" i="37"/>
  <c r="L62" i="37"/>
  <c r="M62" i="37"/>
  <c r="N62" i="37"/>
  <c r="O62" i="37"/>
  <c r="P62" i="37"/>
  <c r="Q62" i="37"/>
  <c r="R62" i="37"/>
  <c r="S62" i="37"/>
  <c r="T62" i="37"/>
  <c r="U62" i="37"/>
  <c r="V62" i="37"/>
  <c r="W62" i="37"/>
  <c r="X62" i="37"/>
  <c r="Y62" i="37"/>
  <c r="Z62" i="37"/>
  <c r="AA62" i="37"/>
  <c r="AB62" i="37"/>
  <c r="AC62" i="37"/>
  <c r="AD62" i="37"/>
  <c r="AE62" i="37"/>
  <c r="AF62" i="37"/>
  <c r="AG62" i="37"/>
  <c r="AH62" i="37"/>
  <c r="AK62" i="37"/>
  <c r="J5" i="31"/>
  <c r="J6" i="31"/>
  <c r="J7" i="31"/>
  <c r="A5" i="31"/>
  <c r="B5" i="31"/>
  <c r="A6" i="31"/>
  <c r="B6" i="31"/>
  <c r="A7" i="31"/>
  <c r="B7" i="31"/>
  <c r="C56" i="35"/>
  <c r="AS62" i="37"/>
  <c r="C54" i="31"/>
  <c r="C55" i="38"/>
  <c r="C54" i="38"/>
  <c r="C53" i="38"/>
  <c r="C50" i="31"/>
  <c r="C51" i="38"/>
  <c r="C50" i="38"/>
  <c r="C47" i="31"/>
  <c r="C46" i="31"/>
  <c r="C45" i="31"/>
  <c r="C44" i="31"/>
  <c r="C43" i="31"/>
  <c r="C44" i="38"/>
  <c r="C43" i="38"/>
  <c r="C42" i="38"/>
  <c r="C41" i="38"/>
  <c r="C38" i="31"/>
  <c r="C37" i="31"/>
  <c r="C36" i="31"/>
  <c r="C37" i="38"/>
  <c r="C34" i="31"/>
  <c r="C33" i="31"/>
  <c r="C34" i="38"/>
  <c r="C33" i="38"/>
  <c r="C30" i="31"/>
  <c r="C29" i="31"/>
  <c r="C30" i="38"/>
  <c r="C29" i="38"/>
  <c r="C28" i="38"/>
  <c r="C27" i="38"/>
  <c r="C26" i="38"/>
  <c r="C25" i="38"/>
  <c r="C22" i="31"/>
  <c r="C21" i="31"/>
  <c r="C22" i="38"/>
  <c r="C19" i="31"/>
  <c r="C18" i="31"/>
  <c r="C17" i="31"/>
  <c r="C18" i="38"/>
  <c r="C17" i="38"/>
  <c r="C14" i="31"/>
  <c r="C13" i="31"/>
  <c r="C14" i="38"/>
  <c r="C13" i="38"/>
  <c r="C12" i="38"/>
  <c r="C11" i="38"/>
  <c r="C10" i="38"/>
  <c r="C7" i="31"/>
  <c r="C6" i="31"/>
  <c r="C5" i="31"/>
  <c r="E6" i="37"/>
  <c r="F6" i="37" s="1"/>
  <c r="G6" i="37" s="1"/>
  <c r="C58" i="35"/>
  <c r="C59" i="35"/>
  <c r="C60" i="35"/>
  <c r="C61" i="35"/>
  <c r="C62" i="35"/>
  <c r="C63" i="35"/>
  <c r="C64" i="35"/>
  <c r="C65" i="35"/>
  <c r="C66" i="35"/>
  <c r="C67" i="35"/>
  <c r="C68" i="35"/>
  <c r="C69" i="35"/>
  <c r="C70" i="35"/>
  <c r="C71" i="35"/>
  <c r="C72" i="35"/>
  <c r="C73" i="35"/>
  <c r="C74" i="35"/>
  <c r="C75" i="35"/>
  <c r="C76" i="35"/>
  <c r="C77" i="35"/>
  <c r="C78" i="35"/>
  <c r="C79" i="35"/>
  <c r="C35" i="30"/>
  <c r="C36" i="30"/>
  <c r="C37" i="30"/>
  <c r="C34" i="30"/>
  <c r="C32" i="30"/>
  <c r="C33"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6" i="30"/>
  <c r="D5" i="37" s="1"/>
  <c r="D5" i="38" s="1"/>
  <c r="G59" i="31" l="1"/>
  <c r="AL61" i="38"/>
  <c r="C39" i="31"/>
  <c r="C46" i="38"/>
  <c r="C42" i="31"/>
  <c r="C45" i="38"/>
  <c r="C35" i="31"/>
  <c r="C8" i="31"/>
  <c r="C40" i="38"/>
  <c r="C41" i="31"/>
  <c r="C39" i="38"/>
  <c r="C40" i="31"/>
  <c r="C38" i="38"/>
  <c r="C28" i="31"/>
  <c r="C12" i="31"/>
  <c r="C27" i="31"/>
  <c r="C32" i="38"/>
  <c r="C16" i="31"/>
  <c r="C16" i="38"/>
  <c r="C20" i="31"/>
  <c r="C24" i="31"/>
  <c r="C21" i="38"/>
  <c r="C32" i="31"/>
  <c r="C52" i="31"/>
  <c r="C47" i="38"/>
  <c r="C31" i="38"/>
  <c r="C15" i="38"/>
  <c r="C51" i="31"/>
  <c r="C36" i="38"/>
  <c r="C20" i="38"/>
  <c r="C23" i="31"/>
  <c r="C15" i="31"/>
  <c r="C11" i="31"/>
  <c r="C9" i="38"/>
  <c r="C35" i="38"/>
  <c r="C19" i="38"/>
  <c r="C24" i="38"/>
  <c r="C8" i="38"/>
  <c r="C26" i="31"/>
  <c r="C10" i="31"/>
  <c r="C31" i="31"/>
  <c r="C49" i="31"/>
  <c r="C23" i="38"/>
  <c r="C7" i="38"/>
  <c r="C53" i="31"/>
  <c r="C25" i="31"/>
  <c r="C9" i="31"/>
  <c r="C52" i="38"/>
  <c r="C48" i="31"/>
  <c r="C56" i="38"/>
  <c r="C48" i="38"/>
  <c r="C49" i="38"/>
  <c r="I133" i="16"/>
  <c r="J59" i="31"/>
  <c r="I50" i="16"/>
  <c r="I67" i="16"/>
  <c r="I83" i="16"/>
  <c r="I99" i="16"/>
  <c r="I116" i="16"/>
  <c r="H6" i="37"/>
  <c r="BS6" i="35"/>
  <c r="BT6" i="35"/>
  <c r="BU6" i="35"/>
  <c r="BV6" i="35"/>
  <c r="BW6" i="35"/>
  <c r="BX6" i="35"/>
  <c r="BY6" i="35"/>
  <c r="BZ6" i="35"/>
  <c r="CA6" i="35"/>
  <c r="CB6" i="35"/>
  <c r="CC6" i="35"/>
  <c r="CD6" i="35"/>
  <c r="CE6" i="35"/>
  <c r="CF6" i="35"/>
  <c r="CG6" i="35"/>
  <c r="CH6" i="35"/>
  <c r="CI6" i="35"/>
  <c r="CJ6" i="35"/>
  <c r="CK6" i="35"/>
  <c r="CL6" i="35"/>
  <c r="CM6" i="35"/>
  <c r="CN6" i="35"/>
  <c r="CO6" i="35"/>
  <c r="CP6" i="35"/>
  <c r="CQ6" i="35"/>
  <c r="CR6" i="35"/>
  <c r="CS6" i="35"/>
  <c r="CT6" i="35"/>
  <c r="CU6" i="35"/>
  <c r="CV6" i="35"/>
  <c r="CW6" i="35"/>
  <c r="CX6" i="35"/>
  <c r="CY6" i="35"/>
  <c r="CZ6" i="35"/>
  <c r="DA6" i="35"/>
  <c r="DB6" i="35"/>
  <c r="DC6" i="35"/>
  <c r="DD6" i="35"/>
  <c r="DE6" i="35"/>
  <c r="DF6" i="35"/>
  <c r="DG6" i="35"/>
  <c r="DH6" i="35"/>
  <c r="DI6" i="35"/>
  <c r="DJ6" i="35"/>
  <c r="DK6" i="35"/>
  <c r="DL6" i="35"/>
  <c r="DM6" i="35"/>
  <c r="DN6" i="35"/>
  <c r="DO6" i="35"/>
  <c r="DP6" i="35"/>
  <c r="DQ6" i="35"/>
  <c r="DR6" i="35"/>
  <c r="DS6" i="35"/>
  <c r="DT6" i="35"/>
  <c r="DU6" i="35"/>
  <c r="DV6" i="35"/>
  <c r="DW6" i="35"/>
  <c r="DX6" i="35"/>
  <c r="DY6" i="35"/>
  <c r="DZ6" i="35"/>
  <c r="EA6" i="35"/>
  <c r="EB6" i="35"/>
  <c r="EC6" i="35"/>
  <c r="ED6" i="35"/>
  <c r="EE6" i="35"/>
  <c r="EF6" i="35"/>
  <c r="BS7" i="35"/>
  <c r="BT7" i="35"/>
  <c r="BU7" i="35"/>
  <c r="BV7" i="35"/>
  <c r="BW7" i="35"/>
  <c r="BX7" i="35"/>
  <c r="BY7" i="35"/>
  <c r="BZ7" i="35"/>
  <c r="CA7" i="35"/>
  <c r="CB7" i="35"/>
  <c r="CC7" i="35"/>
  <c r="CD7" i="35"/>
  <c r="CE7" i="35"/>
  <c r="CF7" i="35"/>
  <c r="CG7" i="35"/>
  <c r="CH7" i="35"/>
  <c r="CI7" i="35"/>
  <c r="CJ7" i="35"/>
  <c r="CK7" i="35"/>
  <c r="CL7" i="35"/>
  <c r="CM7" i="35"/>
  <c r="CN7" i="35"/>
  <c r="CO7" i="35"/>
  <c r="CP7" i="35"/>
  <c r="CQ7" i="35"/>
  <c r="CR7" i="35"/>
  <c r="CS7" i="35"/>
  <c r="CT7" i="35"/>
  <c r="CU7" i="35"/>
  <c r="CV7" i="35"/>
  <c r="CW7" i="35"/>
  <c r="CX7" i="35"/>
  <c r="CY7" i="35"/>
  <c r="CZ7" i="35"/>
  <c r="DA7" i="35"/>
  <c r="DB7" i="35"/>
  <c r="DC7" i="35"/>
  <c r="DD7" i="35"/>
  <c r="DE7" i="35"/>
  <c r="DF7" i="35"/>
  <c r="DG7" i="35"/>
  <c r="DH7" i="35"/>
  <c r="DI7" i="35"/>
  <c r="DJ7" i="35"/>
  <c r="DK7" i="35"/>
  <c r="DL7" i="35"/>
  <c r="DM7" i="35"/>
  <c r="DN7" i="35"/>
  <c r="DO7" i="35"/>
  <c r="DP7" i="35"/>
  <c r="DQ7" i="35"/>
  <c r="DR7" i="35"/>
  <c r="DS7" i="35"/>
  <c r="DT7" i="35"/>
  <c r="DU7" i="35"/>
  <c r="DV7" i="35"/>
  <c r="DW7" i="35"/>
  <c r="DX7" i="35"/>
  <c r="DY7" i="35"/>
  <c r="DZ7" i="35"/>
  <c r="EA7" i="35"/>
  <c r="EB7" i="35"/>
  <c r="EC7" i="35"/>
  <c r="ED7" i="35"/>
  <c r="EE7" i="35"/>
  <c r="EF7"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BS9" i="35"/>
  <c r="BT9" i="35"/>
  <c r="BU9" i="35"/>
  <c r="BV9" i="35"/>
  <c r="BW9" i="35"/>
  <c r="BX9" i="35"/>
  <c r="BY9" i="35"/>
  <c r="BZ9" i="35"/>
  <c r="CA9" i="35"/>
  <c r="CB9" i="35"/>
  <c r="CC9" i="35"/>
  <c r="CD9" i="35"/>
  <c r="CE9" i="35"/>
  <c r="CF9" i="35"/>
  <c r="CG9" i="35"/>
  <c r="CH9" i="35"/>
  <c r="CI9" i="35"/>
  <c r="CJ9" i="35"/>
  <c r="CK9" i="35"/>
  <c r="CL9" i="35"/>
  <c r="CM9" i="35"/>
  <c r="CN9" i="35"/>
  <c r="CO9" i="35"/>
  <c r="CP9" i="35"/>
  <c r="CQ9" i="35"/>
  <c r="CR9" i="35"/>
  <c r="CS9" i="35"/>
  <c r="CT9" i="35"/>
  <c r="CU9" i="35"/>
  <c r="CV9" i="35"/>
  <c r="CW9" i="35"/>
  <c r="CX9" i="35"/>
  <c r="CY9" i="35"/>
  <c r="CZ9" i="35"/>
  <c r="DA9" i="35"/>
  <c r="DB9" i="35"/>
  <c r="DC9" i="35"/>
  <c r="DD9" i="35"/>
  <c r="DE9" i="35"/>
  <c r="DF9" i="35"/>
  <c r="DG9" i="35"/>
  <c r="DH9" i="35"/>
  <c r="DI9" i="35"/>
  <c r="DJ9" i="35"/>
  <c r="DK9" i="35"/>
  <c r="DL9" i="35"/>
  <c r="DM9" i="35"/>
  <c r="DN9" i="35"/>
  <c r="DO9" i="35"/>
  <c r="DP9" i="35"/>
  <c r="DQ9" i="35"/>
  <c r="DR9" i="35"/>
  <c r="DS9" i="35"/>
  <c r="DT9" i="35"/>
  <c r="DU9" i="35"/>
  <c r="DV9" i="35"/>
  <c r="DW9" i="35"/>
  <c r="DX9" i="35"/>
  <c r="DY9" i="35"/>
  <c r="DZ9" i="35"/>
  <c r="EA9" i="35"/>
  <c r="EB9" i="35"/>
  <c r="EC9" i="35"/>
  <c r="ED9" i="35"/>
  <c r="EE9" i="35"/>
  <c r="EF9" i="35"/>
  <c r="BS10" i="35"/>
  <c r="BT10" i="35"/>
  <c r="BU10" i="35"/>
  <c r="BV10" i="35"/>
  <c r="BW10" i="35"/>
  <c r="BX10" i="35"/>
  <c r="BY10" i="35"/>
  <c r="BZ10" i="35"/>
  <c r="CA10" i="35"/>
  <c r="CB10" i="35"/>
  <c r="CC10" i="35"/>
  <c r="CD10" i="35"/>
  <c r="CE10" i="35"/>
  <c r="CF10" i="35"/>
  <c r="CG10" i="35"/>
  <c r="CH10" i="35"/>
  <c r="CI10" i="35"/>
  <c r="CJ10" i="35"/>
  <c r="CK10" i="35"/>
  <c r="CL10" i="35"/>
  <c r="CM10" i="35"/>
  <c r="CN10" i="35"/>
  <c r="CO10" i="35"/>
  <c r="CP10" i="35"/>
  <c r="CQ10" i="35"/>
  <c r="CR10" i="35"/>
  <c r="CS10" i="35"/>
  <c r="CT10" i="35"/>
  <c r="CU10" i="35"/>
  <c r="CV10" i="35"/>
  <c r="CW10" i="35"/>
  <c r="CX10" i="35"/>
  <c r="CY10" i="35"/>
  <c r="CZ10" i="35"/>
  <c r="DA10" i="35"/>
  <c r="DB10" i="35"/>
  <c r="DC10" i="35"/>
  <c r="DD10" i="35"/>
  <c r="DE10" i="35"/>
  <c r="DF10" i="35"/>
  <c r="DG10" i="35"/>
  <c r="DH10" i="35"/>
  <c r="DI10" i="35"/>
  <c r="DJ10" i="35"/>
  <c r="DK10" i="35"/>
  <c r="DL10" i="35"/>
  <c r="DM10" i="35"/>
  <c r="DN10" i="35"/>
  <c r="DO10" i="35"/>
  <c r="DP10" i="35"/>
  <c r="DQ10" i="35"/>
  <c r="DR10" i="35"/>
  <c r="DS10" i="35"/>
  <c r="DT10" i="35"/>
  <c r="DU10" i="35"/>
  <c r="DV10" i="35"/>
  <c r="DW10" i="35"/>
  <c r="DX10" i="35"/>
  <c r="DY10" i="35"/>
  <c r="DZ10" i="35"/>
  <c r="EA10" i="35"/>
  <c r="EB10" i="35"/>
  <c r="EC10" i="35"/>
  <c r="ED10" i="35"/>
  <c r="EE10" i="35"/>
  <c r="EF10" i="35"/>
  <c r="BS11" i="35"/>
  <c r="BT11" i="35"/>
  <c r="BU11" i="35"/>
  <c r="BV11" i="35"/>
  <c r="BW11" i="35"/>
  <c r="BX11" i="35"/>
  <c r="BY11" i="35"/>
  <c r="BZ11" i="35"/>
  <c r="CA11" i="35"/>
  <c r="CB11" i="35"/>
  <c r="CC11" i="35"/>
  <c r="CD11" i="35"/>
  <c r="CE11" i="35"/>
  <c r="CF11" i="35"/>
  <c r="CG11" i="35"/>
  <c r="CH11" i="35"/>
  <c r="CI11" i="35"/>
  <c r="CJ11" i="35"/>
  <c r="CK11" i="35"/>
  <c r="CL11" i="35"/>
  <c r="CM11" i="35"/>
  <c r="CN11" i="35"/>
  <c r="CO11" i="35"/>
  <c r="CP11" i="35"/>
  <c r="CQ11" i="35"/>
  <c r="CR11" i="35"/>
  <c r="CS11" i="35"/>
  <c r="CT11" i="35"/>
  <c r="CU11" i="35"/>
  <c r="CV11" i="35"/>
  <c r="CW11" i="35"/>
  <c r="CX11" i="35"/>
  <c r="CY11" i="35"/>
  <c r="CZ11" i="35"/>
  <c r="DA11" i="35"/>
  <c r="DB11" i="35"/>
  <c r="DC11" i="35"/>
  <c r="DD11" i="35"/>
  <c r="DE11" i="35"/>
  <c r="DF11" i="35"/>
  <c r="DG11" i="35"/>
  <c r="DH11" i="35"/>
  <c r="DI11" i="35"/>
  <c r="DJ11" i="35"/>
  <c r="DK11" i="35"/>
  <c r="DL11" i="35"/>
  <c r="DM11" i="35"/>
  <c r="DN11" i="35"/>
  <c r="DO11" i="35"/>
  <c r="DP11" i="35"/>
  <c r="DQ11" i="35"/>
  <c r="DR11" i="35"/>
  <c r="DS11" i="35"/>
  <c r="DT11" i="35"/>
  <c r="DU11" i="35"/>
  <c r="DV11" i="35"/>
  <c r="DW11" i="35"/>
  <c r="DX11" i="35"/>
  <c r="DY11" i="35"/>
  <c r="DZ11" i="35"/>
  <c r="EA11" i="35"/>
  <c r="EB11" i="35"/>
  <c r="EC11" i="35"/>
  <c r="ED11" i="35"/>
  <c r="EE11" i="35"/>
  <c r="EF11" i="35"/>
  <c r="BS12" i="35"/>
  <c r="BT12" i="35"/>
  <c r="BU12" i="35"/>
  <c r="BV12" i="35"/>
  <c r="BW12" i="35"/>
  <c r="BX12" i="35"/>
  <c r="BY12" i="35"/>
  <c r="BZ12" i="35"/>
  <c r="CA12" i="35"/>
  <c r="CB12" i="35"/>
  <c r="CC12" i="35"/>
  <c r="CD12" i="35"/>
  <c r="CE12" i="35"/>
  <c r="CF12" i="35"/>
  <c r="CG12" i="35"/>
  <c r="CH12" i="35"/>
  <c r="CI12" i="35"/>
  <c r="CJ12" i="35"/>
  <c r="CK12" i="35"/>
  <c r="CL12" i="35"/>
  <c r="CM12" i="35"/>
  <c r="CN12" i="35"/>
  <c r="CO12" i="35"/>
  <c r="CP12" i="35"/>
  <c r="CQ12" i="35"/>
  <c r="CR12" i="35"/>
  <c r="CS12" i="35"/>
  <c r="CT12" i="35"/>
  <c r="CU12" i="35"/>
  <c r="CV12" i="35"/>
  <c r="CW12" i="35"/>
  <c r="CX12" i="35"/>
  <c r="CY12" i="35"/>
  <c r="CZ12" i="35"/>
  <c r="DA12" i="35"/>
  <c r="DB12" i="35"/>
  <c r="DC12" i="35"/>
  <c r="DD12" i="35"/>
  <c r="DE12" i="35"/>
  <c r="DF12" i="35"/>
  <c r="DG12" i="35"/>
  <c r="DH12" i="35"/>
  <c r="DI12" i="35"/>
  <c r="DJ12" i="35"/>
  <c r="DK12" i="35"/>
  <c r="DL12" i="35"/>
  <c r="DM12" i="35"/>
  <c r="DN12" i="35"/>
  <c r="DO12" i="35"/>
  <c r="DP12" i="35"/>
  <c r="DQ12" i="35"/>
  <c r="DR12" i="35"/>
  <c r="DS12" i="35"/>
  <c r="DT12" i="35"/>
  <c r="DU12" i="35"/>
  <c r="DV12" i="35"/>
  <c r="DW12" i="35"/>
  <c r="DX12" i="35"/>
  <c r="DY12" i="35"/>
  <c r="DZ12" i="35"/>
  <c r="EA12" i="35"/>
  <c r="EB12" i="35"/>
  <c r="EC12" i="35"/>
  <c r="ED12" i="35"/>
  <c r="EE12" i="35"/>
  <c r="EF12" i="35"/>
  <c r="BS13" i="35"/>
  <c r="BT13" i="35"/>
  <c r="BU13" i="35"/>
  <c r="BV13" i="35"/>
  <c r="BW13" i="35"/>
  <c r="BX13" i="35"/>
  <c r="BY13" i="35"/>
  <c r="BZ13" i="35"/>
  <c r="CA13" i="35"/>
  <c r="CB13" i="35"/>
  <c r="CC13" i="35"/>
  <c r="CD13" i="35"/>
  <c r="CE13" i="35"/>
  <c r="CF13" i="35"/>
  <c r="CG13" i="35"/>
  <c r="CH13" i="35"/>
  <c r="CI13" i="35"/>
  <c r="CJ13" i="35"/>
  <c r="CK13" i="35"/>
  <c r="CL13" i="35"/>
  <c r="CM13" i="35"/>
  <c r="CN13" i="35"/>
  <c r="CO13" i="35"/>
  <c r="CP13" i="35"/>
  <c r="CQ13" i="35"/>
  <c r="CR13" i="35"/>
  <c r="CS13" i="35"/>
  <c r="CT13" i="35"/>
  <c r="CU13" i="35"/>
  <c r="CV13" i="35"/>
  <c r="CW13" i="35"/>
  <c r="CX13" i="35"/>
  <c r="CY13" i="35"/>
  <c r="CZ13" i="35"/>
  <c r="DA13" i="35"/>
  <c r="DB13" i="35"/>
  <c r="DC13" i="35"/>
  <c r="DD13" i="35"/>
  <c r="DE13" i="35"/>
  <c r="DF13" i="35"/>
  <c r="DG13" i="35"/>
  <c r="DH13" i="35"/>
  <c r="DI13" i="35"/>
  <c r="DJ13" i="35"/>
  <c r="DK13" i="35"/>
  <c r="DL13" i="35"/>
  <c r="DM13" i="35"/>
  <c r="DN13" i="35"/>
  <c r="DO13" i="35"/>
  <c r="DP13" i="35"/>
  <c r="DQ13" i="35"/>
  <c r="DR13" i="35"/>
  <c r="DS13" i="35"/>
  <c r="DT13" i="35"/>
  <c r="DU13" i="35"/>
  <c r="DV13" i="35"/>
  <c r="DW13" i="35"/>
  <c r="DX13" i="35"/>
  <c r="DY13" i="35"/>
  <c r="DZ13" i="35"/>
  <c r="EA13" i="35"/>
  <c r="EB13" i="35"/>
  <c r="EC13" i="35"/>
  <c r="ED13" i="35"/>
  <c r="EE13" i="35"/>
  <c r="EF13" i="35"/>
  <c r="BS14" i="35"/>
  <c r="BT14" i="35"/>
  <c r="BU14" i="35"/>
  <c r="BV14" i="35"/>
  <c r="BW14" i="35"/>
  <c r="BX14" i="35"/>
  <c r="BY14" i="35"/>
  <c r="BZ14" i="35"/>
  <c r="CA14" i="35"/>
  <c r="CB14" i="35"/>
  <c r="CC14" i="35"/>
  <c r="CD14" i="35"/>
  <c r="CE14" i="35"/>
  <c r="CF14" i="35"/>
  <c r="CG14" i="35"/>
  <c r="CH14" i="35"/>
  <c r="CI14" i="35"/>
  <c r="CJ14" i="35"/>
  <c r="CK14" i="35"/>
  <c r="CL14" i="35"/>
  <c r="CM14" i="35"/>
  <c r="CN14" i="35"/>
  <c r="CO14" i="35"/>
  <c r="CP14" i="35"/>
  <c r="CQ14" i="35"/>
  <c r="CR14" i="35"/>
  <c r="CS14" i="35"/>
  <c r="CT14" i="35"/>
  <c r="CU14" i="35"/>
  <c r="CV14" i="35"/>
  <c r="CW14" i="35"/>
  <c r="CX14" i="35"/>
  <c r="CY14" i="35"/>
  <c r="CZ14" i="35"/>
  <c r="DA14" i="35"/>
  <c r="DB14" i="35"/>
  <c r="DC14" i="35"/>
  <c r="DD14" i="35"/>
  <c r="DE14" i="35"/>
  <c r="DF14" i="35"/>
  <c r="DG14" i="35"/>
  <c r="DH14" i="35"/>
  <c r="DI14" i="35"/>
  <c r="DJ14" i="35"/>
  <c r="DK14" i="35"/>
  <c r="DL14" i="35"/>
  <c r="DM14" i="35"/>
  <c r="DN14" i="35"/>
  <c r="DO14" i="35"/>
  <c r="DP14" i="35"/>
  <c r="DQ14" i="35"/>
  <c r="DR14" i="35"/>
  <c r="DS14" i="35"/>
  <c r="DT14" i="35"/>
  <c r="DU14" i="35"/>
  <c r="DV14" i="35"/>
  <c r="DW14" i="35"/>
  <c r="DX14" i="35"/>
  <c r="DY14" i="35"/>
  <c r="DZ14" i="35"/>
  <c r="EA14" i="35"/>
  <c r="EB14" i="35"/>
  <c r="EC14" i="35"/>
  <c r="ED14" i="35"/>
  <c r="EE14" i="35"/>
  <c r="EF14" i="35"/>
  <c r="BS15" i="35"/>
  <c r="BT15" i="35"/>
  <c r="BU15" i="35"/>
  <c r="BV15" i="35"/>
  <c r="BW15" i="35"/>
  <c r="BX15" i="35"/>
  <c r="BY15" i="35"/>
  <c r="BZ15" i="35"/>
  <c r="CA15" i="35"/>
  <c r="CB15" i="35"/>
  <c r="CC15" i="35"/>
  <c r="CD15" i="35"/>
  <c r="CE15" i="35"/>
  <c r="CF15" i="35"/>
  <c r="CG15" i="35"/>
  <c r="CH15" i="35"/>
  <c r="CI15" i="35"/>
  <c r="CJ15" i="35"/>
  <c r="CK15" i="35"/>
  <c r="CL15" i="35"/>
  <c r="CM15" i="35"/>
  <c r="CN15" i="35"/>
  <c r="CO15" i="35"/>
  <c r="CP15" i="35"/>
  <c r="CQ15" i="35"/>
  <c r="CR15" i="35"/>
  <c r="CS15" i="35"/>
  <c r="CT15" i="35"/>
  <c r="CU15" i="35"/>
  <c r="CV15" i="35"/>
  <c r="CW15" i="35"/>
  <c r="CX15" i="35"/>
  <c r="CY15" i="35"/>
  <c r="CZ15" i="35"/>
  <c r="DA15" i="35"/>
  <c r="DB15" i="35"/>
  <c r="DC15" i="35"/>
  <c r="DD15" i="35"/>
  <c r="DE15" i="35"/>
  <c r="DF15" i="35"/>
  <c r="DG15" i="35"/>
  <c r="DH15" i="35"/>
  <c r="DI15" i="35"/>
  <c r="DJ15" i="35"/>
  <c r="DK15" i="35"/>
  <c r="DL15" i="35"/>
  <c r="DM15" i="35"/>
  <c r="DN15" i="35"/>
  <c r="DO15" i="35"/>
  <c r="DP15" i="35"/>
  <c r="DQ15" i="35"/>
  <c r="DR15" i="35"/>
  <c r="DS15" i="35"/>
  <c r="DT15" i="35"/>
  <c r="DU15" i="35"/>
  <c r="DV15" i="35"/>
  <c r="DW15" i="35"/>
  <c r="DX15" i="35"/>
  <c r="DY15" i="35"/>
  <c r="DZ15" i="35"/>
  <c r="EA15" i="35"/>
  <c r="EB15" i="35"/>
  <c r="EC15" i="35"/>
  <c r="ED15" i="35"/>
  <c r="EE15" i="35"/>
  <c r="EF15" i="35"/>
  <c r="BS16" i="35"/>
  <c r="BT16" i="35"/>
  <c r="BU16" i="35"/>
  <c r="BV16" i="35"/>
  <c r="BW16" i="35"/>
  <c r="BX16" i="35"/>
  <c r="BY16" i="35"/>
  <c r="BZ16" i="35"/>
  <c r="CA16" i="35"/>
  <c r="CB16" i="35"/>
  <c r="CC16" i="35"/>
  <c r="CD16" i="35"/>
  <c r="CE16" i="35"/>
  <c r="CF16" i="35"/>
  <c r="CG16" i="35"/>
  <c r="CH16" i="35"/>
  <c r="CI16" i="35"/>
  <c r="CJ16" i="35"/>
  <c r="CK16" i="35"/>
  <c r="CL16" i="35"/>
  <c r="CM16" i="35"/>
  <c r="CN16" i="35"/>
  <c r="CO16" i="35"/>
  <c r="CP16" i="35"/>
  <c r="CQ16" i="35"/>
  <c r="CR16" i="35"/>
  <c r="CS16" i="35"/>
  <c r="CT16" i="35"/>
  <c r="CU16" i="35"/>
  <c r="CV16" i="35"/>
  <c r="CW16" i="35"/>
  <c r="CX16" i="35"/>
  <c r="CY16" i="35"/>
  <c r="CZ16" i="35"/>
  <c r="DA16" i="35"/>
  <c r="DB16" i="35"/>
  <c r="DC16" i="35"/>
  <c r="DD16" i="35"/>
  <c r="DE16" i="35"/>
  <c r="DF16" i="35"/>
  <c r="DG16" i="35"/>
  <c r="DH16" i="35"/>
  <c r="DI16" i="35"/>
  <c r="DJ16" i="35"/>
  <c r="DK16" i="35"/>
  <c r="DL16" i="35"/>
  <c r="DM16" i="35"/>
  <c r="DN16" i="35"/>
  <c r="DO16" i="35"/>
  <c r="DP16" i="35"/>
  <c r="DQ16" i="35"/>
  <c r="DR16" i="35"/>
  <c r="DS16" i="35"/>
  <c r="DT16" i="35"/>
  <c r="DU16" i="35"/>
  <c r="DV16" i="35"/>
  <c r="DW16" i="35"/>
  <c r="DX16" i="35"/>
  <c r="DY16" i="35"/>
  <c r="DZ16" i="35"/>
  <c r="EA16" i="35"/>
  <c r="EB16" i="35"/>
  <c r="EC16" i="35"/>
  <c r="ED16" i="35"/>
  <c r="EE16" i="35"/>
  <c r="EF16" i="35"/>
  <c r="BS17" i="35"/>
  <c r="BT17" i="35"/>
  <c r="BU17" i="35"/>
  <c r="BV17" i="35"/>
  <c r="BW17" i="35"/>
  <c r="BX17" i="35"/>
  <c r="BY17" i="35"/>
  <c r="BZ17" i="35"/>
  <c r="CA17" i="35"/>
  <c r="CB17" i="35"/>
  <c r="CC17" i="35"/>
  <c r="CD17" i="35"/>
  <c r="CE17" i="35"/>
  <c r="CF17" i="35"/>
  <c r="CG17" i="35"/>
  <c r="CH17" i="35"/>
  <c r="CI17" i="35"/>
  <c r="CJ17" i="35"/>
  <c r="CK17" i="35"/>
  <c r="CL17" i="35"/>
  <c r="CM17" i="35"/>
  <c r="CN17" i="35"/>
  <c r="CO17" i="35"/>
  <c r="CP17" i="35"/>
  <c r="CQ17" i="35"/>
  <c r="CR17" i="35"/>
  <c r="CS17" i="35"/>
  <c r="CT17" i="35"/>
  <c r="CU17" i="35"/>
  <c r="CV17" i="35"/>
  <c r="CW17" i="35"/>
  <c r="CX17" i="35"/>
  <c r="CY17" i="35"/>
  <c r="CZ17" i="35"/>
  <c r="DA17" i="35"/>
  <c r="DB17" i="35"/>
  <c r="DC17" i="35"/>
  <c r="DD17" i="35"/>
  <c r="DE17" i="35"/>
  <c r="DF17" i="35"/>
  <c r="DG17" i="35"/>
  <c r="DH17" i="35"/>
  <c r="DI17" i="35"/>
  <c r="DJ17" i="35"/>
  <c r="DK17" i="35"/>
  <c r="DL17" i="35"/>
  <c r="DM17" i="35"/>
  <c r="DN17" i="35"/>
  <c r="DO17" i="35"/>
  <c r="DP17" i="35"/>
  <c r="DQ17" i="35"/>
  <c r="DR17" i="35"/>
  <c r="DS17" i="35"/>
  <c r="DT17" i="35"/>
  <c r="DU17" i="35"/>
  <c r="DV17" i="35"/>
  <c r="DW17" i="35"/>
  <c r="DX17" i="35"/>
  <c r="DY17" i="35"/>
  <c r="DZ17" i="35"/>
  <c r="EA17" i="35"/>
  <c r="EB17" i="35"/>
  <c r="EC17" i="35"/>
  <c r="ED17" i="35"/>
  <c r="EE17" i="35"/>
  <c r="EF17" i="35"/>
  <c r="BS18" i="35"/>
  <c r="BT18" i="35"/>
  <c r="BU18" i="35"/>
  <c r="BV18" i="35"/>
  <c r="BW18" i="35"/>
  <c r="BX18" i="35"/>
  <c r="BY18" i="35"/>
  <c r="BZ18" i="35"/>
  <c r="CA18" i="35"/>
  <c r="CB18" i="35"/>
  <c r="CC18" i="35"/>
  <c r="CD18" i="35"/>
  <c r="CE18" i="35"/>
  <c r="CF18" i="35"/>
  <c r="CG18" i="35"/>
  <c r="CH18" i="35"/>
  <c r="CI18" i="35"/>
  <c r="CJ18" i="35"/>
  <c r="CK18" i="35"/>
  <c r="CL18" i="35"/>
  <c r="CM18" i="35"/>
  <c r="CN18" i="35"/>
  <c r="CO18" i="35"/>
  <c r="CP18" i="35"/>
  <c r="CQ18" i="35"/>
  <c r="CR18" i="35"/>
  <c r="CS18" i="35"/>
  <c r="CT18" i="35"/>
  <c r="CU18" i="35"/>
  <c r="CV18" i="35"/>
  <c r="CW18" i="35"/>
  <c r="CX18" i="35"/>
  <c r="CY18" i="35"/>
  <c r="CZ18" i="35"/>
  <c r="DA18" i="35"/>
  <c r="DB18" i="35"/>
  <c r="DC18" i="35"/>
  <c r="DD18" i="35"/>
  <c r="DE18" i="35"/>
  <c r="DF18" i="35"/>
  <c r="DG18" i="35"/>
  <c r="DH18" i="35"/>
  <c r="DI18" i="35"/>
  <c r="DJ18" i="35"/>
  <c r="DK18" i="35"/>
  <c r="DL18" i="35"/>
  <c r="DM18" i="35"/>
  <c r="DN18" i="35"/>
  <c r="DO18" i="35"/>
  <c r="DP18" i="35"/>
  <c r="DQ18" i="35"/>
  <c r="DR18" i="35"/>
  <c r="DS18" i="35"/>
  <c r="DT18" i="35"/>
  <c r="DU18" i="35"/>
  <c r="DV18" i="35"/>
  <c r="DW18" i="35"/>
  <c r="DX18" i="35"/>
  <c r="DY18" i="35"/>
  <c r="DZ18" i="35"/>
  <c r="EA18" i="35"/>
  <c r="EB18" i="35"/>
  <c r="EC18" i="35"/>
  <c r="ED18" i="35"/>
  <c r="EE18" i="35"/>
  <c r="EF18" i="35"/>
  <c r="BS19" i="35"/>
  <c r="BT19" i="35"/>
  <c r="BU19" i="35"/>
  <c r="BV19" i="35"/>
  <c r="BW19" i="35"/>
  <c r="BX19" i="35"/>
  <c r="BY19" i="35"/>
  <c r="BZ19" i="35"/>
  <c r="CA19" i="35"/>
  <c r="CB19" i="35"/>
  <c r="CC19" i="35"/>
  <c r="CD19" i="35"/>
  <c r="CE19" i="35"/>
  <c r="CF19" i="35"/>
  <c r="CG19" i="35"/>
  <c r="CH19" i="35"/>
  <c r="CI19" i="35"/>
  <c r="CJ19" i="35"/>
  <c r="CK19" i="35"/>
  <c r="CL19" i="35"/>
  <c r="CM19" i="35"/>
  <c r="CN19" i="35"/>
  <c r="CO19" i="35"/>
  <c r="CP19" i="35"/>
  <c r="CQ19" i="35"/>
  <c r="CR19" i="35"/>
  <c r="CS19" i="35"/>
  <c r="CT19" i="35"/>
  <c r="CU19" i="35"/>
  <c r="CV19" i="35"/>
  <c r="CW19" i="35"/>
  <c r="CX19" i="35"/>
  <c r="CY19" i="35"/>
  <c r="CZ19" i="35"/>
  <c r="DA19" i="35"/>
  <c r="DB19" i="35"/>
  <c r="DC19" i="35"/>
  <c r="DD19" i="35"/>
  <c r="DE19" i="35"/>
  <c r="DF19" i="35"/>
  <c r="DG19" i="35"/>
  <c r="DH19" i="35"/>
  <c r="DI19" i="35"/>
  <c r="DJ19" i="35"/>
  <c r="DK19" i="35"/>
  <c r="DL19" i="35"/>
  <c r="DM19" i="35"/>
  <c r="DN19" i="35"/>
  <c r="DO19" i="35"/>
  <c r="DP19" i="35"/>
  <c r="DQ19" i="35"/>
  <c r="DR19" i="35"/>
  <c r="DS19" i="35"/>
  <c r="DT19" i="35"/>
  <c r="DU19" i="35"/>
  <c r="DV19" i="35"/>
  <c r="DW19" i="35"/>
  <c r="DX19" i="35"/>
  <c r="DY19" i="35"/>
  <c r="DZ19" i="35"/>
  <c r="EA19" i="35"/>
  <c r="EB19" i="35"/>
  <c r="EC19" i="35"/>
  <c r="ED19" i="35"/>
  <c r="EE19" i="35"/>
  <c r="EF19" i="35"/>
  <c r="BS20" i="35"/>
  <c r="BT20" i="35"/>
  <c r="BU20" i="35"/>
  <c r="BV20" i="35"/>
  <c r="BW20" i="35"/>
  <c r="BX20" i="35"/>
  <c r="BY20" i="35"/>
  <c r="BZ20" i="35"/>
  <c r="CA20" i="35"/>
  <c r="CB20" i="35"/>
  <c r="CC20" i="35"/>
  <c r="CD20" i="35"/>
  <c r="CE20" i="35"/>
  <c r="CF20" i="35"/>
  <c r="CG20" i="35"/>
  <c r="CH20" i="35"/>
  <c r="CI20" i="35"/>
  <c r="CJ20" i="35"/>
  <c r="CK20" i="35"/>
  <c r="CL20" i="35"/>
  <c r="CM20" i="35"/>
  <c r="CN20" i="35"/>
  <c r="CO20" i="35"/>
  <c r="CP20" i="35"/>
  <c r="CQ20" i="35"/>
  <c r="CR20" i="35"/>
  <c r="CS20" i="35"/>
  <c r="CT20" i="35"/>
  <c r="CU20" i="35"/>
  <c r="CV20" i="35"/>
  <c r="CW20" i="35"/>
  <c r="CX20" i="35"/>
  <c r="CY20" i="35"/>
  <c r="CZ20" i="35"/>
  <c r="DA20" i="35"/>
  <c r="DB20" i="35"/>
  <c r="DC20" i="35"/>
  <c r="DD20" i="35"/>
  <c r="DE20" i="35"/>
  <c r="DF20" i="35"/>
  <c r="DG20" i="35"/>
  <c r="DH20" i="35"/>
  <c r="DI20" i="35"/>
  <c r="DJ20" i="35"/>
  <c r="DK20" i="35"/>
  <c r="DL20" i="35"/>
  <c r="DM20" i="35"/>
  <c r="DN20" i="35"/>
  <c r="DO20" i="35"/>
  <c r="DP20" i="35"/>
  <c r="DQ20" i="35"/>
  <c r="DR20" i="35"/>
  <c r="DS20" i="35"/>
  <c r="DT20" i="35"/>
  <c r="DU20" i="35"/>
  <c r="DV20" i="35"/>
  <c r="DW20" i="35"/>
  <c r="DX20" i="35"/>
  <c r="DY20" i="35"/>
  <c r="DZ20" i="35"/>
  <c r="EA20" i="35"/>
  <c r="EB20" i="35"/>
  <c r="EC20" i="35"/>
  <c r="ED20" i="35"/>
  <c r="EE20" i="35"/>
  <c r="EF20" i="35"/>
  <c r="BS21" i="35"/>
  <c r="BT21" i="35"/>
  <c r="BU21" i="35"/>
  <c r="BV21" i="35"/>
  <c r="BW21" i="35"/>
  <c r="BX21" i="35"/>
  <c r="BY21" i="35"/>
  <c r="BZ21" i="35"/>
  <c r="CA21" i="35"/>
  <c r="CB21" i="35"/>
  <c r="CC21" i="35"/>
  <c r="CD21" i="35"/>
  <c r="CE21" i="35"/>
  <c r="CF21" i="35"/>
  <c r="CG21" i="35"/>
  <c r="CH21" i="35"/>
  <c r="CI21" i="35"/>
  <c r="CJ21" i="35"/>
  <c r="CK21" i="35"/>
  <c r="CL21" i="35"/>
  <c r="CM21" i="35"/>
  <c r="CN21" i="35"/>
  <c r="CO21" i="35"/>
  <c r="CP21" i="35"/>
  <c r="CQ21" i="35"/>
  <c r="CR21" i="35"/>
  <c r="CS21" i="35"/>
  <c r="CT21" i="35"/>
  <c r="CU21" i="35"/>
  <c r="CV21" i="35"/>
  <c r="CW21" i="35"/>
  <c r="CX21" i="35"/>
  <c r="CY21" i="35"/>
  <c r="CZ21" i="35"/>
  <c r="DA21" i="35"/>
  <c r="DB21" i="35"/>
  <c r="DC21" i="35"/>
  <c r="DD21" i="35"/>
  <c r="DE21" i="35"/>
  <c r="DF21" i="35"/>
  <c r="DG21" i="35"/>
  <c r="DH21" i="35"/>
  <c r="DI21" i="35"/>
  <c r="DJ21" i="35"/>
  <c r="DK21" i="35"/>
  <c r="DL21" i="35"/>
  <c r="DM21" i="35"/>
  <c r="DN21" i="35"/>
  <c r="DO21" i="35"/>
  <c r="DP21" i="35"/>
  <c r="DQ21" i="35"/>
  <c r="DR21" i="35"/>
  <c r="DS21" i="35"/>
  <c r="DT21" i="35"/>
  <c r="DU21" i="35"/>
  <c r="DV21" i="35"/>
  <c r="DW21" i="35"/>
  <c r="DX21" i="35"/>
  <c r="DY21" i="35"/>
  <c r="DZ21" i="35"/>
  <c r="EA21" i="35"/>
  <c r="EB21" i="35"/>
  <c r="EC21" i="35"/>
  <c r="ED21" i="35"/>
  <c r="EE21" i="35"/>
  <c r="EF21" i="35"/>
  <c r="BS22" i="35"/>
  <c r="BT22" i="35"/>
  <c r="BU22" i="35"/>
  <c r="BV22" i="35"/>
  <c r="BW22" i="35"/>
  <c r="BX22" i="35"/>
  <c r="BY22" i="35"/>
  <c r="BZ22" i="35"/>
  <c r="CA22" i="35"/>
  <c r="CB22" i="35"/>
  <c r="CC22" i="35"/>
  <c r="CD22" i="35"/>
  <c r="CE22" i="35"/>
  <c r="CF22" i="35"/>
  <c r="CG22" i="35"/>
  <c r="CH22" i="35"/>
  <c r="CI22" i="35"/>
  <c r="CJ22" i="35"/>
  <c r="CK22" i="35"/>
  <c r="CL22" i="35"/>
  <c r="CM22" i="35"/>
  <c r="CN22" i="35"/>
  <c r="CO22" i="35"/>
  <c r="CP22" i="35"/>
  <c r="CQ22" i="35"/>
  <c r="CR22" i="35"/>
  <c r="CS22" i="35"/>
  <c r="CT22" i="35"/>
  <c r="CU22" i="35"/>
  <c r="CV22" i="35"/>
  <c r="CW22" i="35"/>
  <c r="CX22" i="35"/>
  <c r="CY22" i="35"/>
  <c r="CZ22" i="35"/>
  <c r="DA22" i="35"/>
  <c r="DB22" i="35"/>
  <c r="DC22" i="35"/>
  <c r="DD22" i="35"/>
  <c r="DE22" i="35"/>
  <c r="DF22" i="35"/>
  <c r="DG22" i="35"/>
  <c r="DH22" i="35"/>
  <c r="DI22" i="35"/>
  <c r="DJ22" i="35"/>
  <c r="DK22" i="35"/>
  <c r="DL22" i="35"/>
  <c r="DM22" i="35"/>
  <c r="DN22" i="35"/>
  <c r="DO22" i="35"/>
  <c r="DP22" i="35"/>
  <c r="DQ22" i="35"/>
  <c r="DR22" i="35"/>
  <c r="DS22" i="35"/>
  <c r="DT22" i="35"/>
  <c r="DU22" i="35"/>
  <c r="DV22" i="35"/>
  <c r="DW22" i="35"/>
  <c r="DX22" i="35"/>
  <c r="DY22" i="35"/>
  <c r="DZ22" i="35"/>
  <c r="EA22" i="35"/>
  <c r="EB22" i="35"/>
  <c r="EC22" i="35"/>
  <c r="ED22" i="35"/>
  <c r="EE22" i="35"/>
  <c r="EF22" i="35"/>
  <c r="BS23" i="35"/>
  <c r="BT23" i="35"/>
  <c r="BU23" i="35"/>
  <c r="BV23" i="35"/>
  <c r="BW23" i="35"/>
  <c r="BX23" i="35"/>
  <c r="BY23" i="35"/>
  <c r="BZ23" i="35"/>
  <c r="CA23" i="35"/>
  <c r="CB23" i="35"/>
  <c r="CC23" i="35"/>
  <c r="CD23" i="35"/>
  <c r="CE23" i="35"/>
  <c r="CF23" i="35"/>
  <c r="CG23" i="35"/>
  <c r="CH23" i="35"/>
  <c r="CI23" i="35"/>
  <c r="CJ23" i="35"/>
  <c r="CK23" i="35"/>
  <c r="CL23" i="35"/>
  <c r="CM23" i="35"/>
  <c r="CN23" i="35"/>
  <c r="CO23" i="35"/>
  <c r="CP23" i="35"/>
  <c r="CQ23" i="35"/>
  <c r="CR23" i="35"/>
  <c r="CS23" i="35"/>
  <c r="CT23" i="35"/>
  <c r="CU23" i="35"/>
  <c r="CV23" i="35"/>
  <c r="CW23" i="35"/>
  <c r="CX23" i="35"/>
  <c r="CY23" i="35"/>
  <c r="CZ23" i="35"/>
  <c r="DA23" i="35"/>
  <c r="DB23" i="35"/>
  <c r="DC23" i="35"/>
  <c r="DD23" i="35"/>
  <c r="DE23" i="35"/>
  <c r="DF23" i="35"/>
  <c r="DG23" i="35"/>
  <c r="DH23" i="35"/>
  <c r="DI23" i="35"/>
  <c r="DJ23" i="35"/>
  <c r="DK23" i="35"/>
  <c r="DL23" i="35"/>
  <c r="DM23" i="35"/>
  <c r="DN23" i="35"/>
  <c r="DO23" i="35"/>
  <c r="DP23" i="35"/>
  <c r="DQ23" i="35"/>
  <c r="DR23" i="35"/>
  <c r="DS23" i="35"/>
  <c r="DT23" i="35"/>
  <c r="DU23" i="35"/>
  <c r="DV23" i="35"/>
  <c r="DW23" i="35"/>
  <c r="DX23" i="35"/>
  <c r="DY23" i="35"/>
  <c r="DZ23" i="35"/>
  <c r="EA23" i="35"/>
  <c r="EB23" i="35"/>
  <c r="EC23" i="35"/>
  <c r="ED23" i="35"/>
  <c r="EE23" i="35"/>
  <c r="EF23" i="35"/>
  <c r="BS24" i="35"/>
  <c r="BT24" i="35"/>
  <c r="BU24" i="35"/>
  <c r="BV24" i="35"/>
  <c r="BW24" i="35"/>
  <c r="BX24" i="35"/>
  <c r="BY24" i="35"/>
  <c r="BZ24" i="35"/>
  <c r="CA24" i="35"/>
  <c r="CB24" i="35"/>
  <c r="CC24" i="35"/>
  <c r="CD24" i="35"/>
  <c r="CE24" i="35"/>
  <c r="CF24" i="35"/>
  <c r="CG24" i="35"/>
  <c r="CH24" i="35"/>
  <c r="CI24" i="35"/>
  <c r="CJ24" i="35"/>
  <c r="CK24" i="35"/>
  <c r="CL24" i="35"/>
  <c r="CM24" i="35"/>
  <c r="CN24" i="35"/>
  <c r="CO24" i="35"/>
  <c r="CP24" i="35"/>
  <c r="CQ24" i="35"/>
  <c r="CR24" i="35"/>
  <c r="CS24" i="35"/>
  <c r="CT24" i="35"/>
  <c r="CU24" i="35"/>
  <c r="CV24" i="35"/>
  <c r="CW24" i="35"/>
  <c r="CX24" i="35"/>
  <c r="CY24" i="35"/>
  <c r="CZ24" i="35"/>
  <c r="DA24" i="35"/>
  <c r="DB24" i="35"/>
  <c r="DC24" i="35"/>
  <c r="DD24" i="35"/>
  <c r="DE24" i="35"/>
  <c r="DF24" i="35"/>
  <c r="DG24" i="35"/>
  <c r="DH24" i="35"/>
  <c r="DI24" i="35"/>
  <c r="DJ24" i="35"/>
  <c r="DK24" i="35"/>
  <c r="DL24" i="35"/>
  <c r="DM24" i="35"/>
  <c r="DN24" i="35"/>
  <c r="DO24" i="35"/>
  <c r="DP24" i="35"/>
  <c r="DQ24" i="35"/>
  <c r="DR24" i="35"/>
  <c r="DS24" i="35"/>
  <c r="DT24" i="35"/>
  <c r="DU24" i="35"/>
  <c r="DV24" i="35"/>
  <c r="DW24" i="35"/>
  <c r="DX24" i="35"/>
  <c r="DY24" i="35"/>
  <c r="DZ24" i="35"/>
  <c r="EA24" i="35"/>
  <c r="EB24" i="35"/>
  <c r="EC24" i="35"/>
  <c r="ED24" i="35"/>
  <c r="EE24" i="35"/>
  <c r="EF24" i="35"/>
  <c r="BS25" i="35"/>
  <c r="BT25" i="35"/>
  <c r="BU25" i="35"/>
  <c r="BV25" i="35"/>
  <c r="BW25" i="35"/>
  <c r="BX25" i="35"/>
  <c r="BY25" i="35"/>
  <c r="BZ25" i="35"/>
  <c r="CA25" i="35"/>
  <c r="CB25" i="35"/>
  <c r="CC25" i="35"/>
  <c r="CD25" i="35"/>
  <c r="CE25" i="35"/>
  <c r="CF25" i="35"/>
  <c r="CG25" i="35"/>
  <c r="CH25" i="35"/>
  <c r="CI25" i="35"/>
  <c r="CJ25" i="35"/>
  <c r="CK25" i="35"/>
  <c r="CL25" i="35"/>
  <c r="CM25" i="35"/>
  <c r="CN25" i="35"/>
  <c r="CO25" i="35"/>
  <c r="CP25" i="35"/>
  <c r="CQ25" i="35"/>
  <c r="CR25" i="35"/>
  <c r="CS25" i="35"/>
  <c r="CT25" i="35"/>
  <c r="CU25" i="35"/>
  <c r="CV25" i="35"/>
  <c r="CW25" i="35"/>
  <c r="CX25" i="35"/>
  <c r="CY25" i="35"/>
  <c r="CZ25" i="35"/>
  <c r="DA25" i="35"/>
  <c r="DB25" i="35"/>
  <c r="DC25" i="35"/>
  <c r="DD25" i="35"/>
  <c r="DE25" i="35"/>
  <c r="DF25" i="35"/>
  <c r="DG25" i="35"/>
  <c r="DH25" i="35"/>
  <c r="DI25" i="35"/>
  <c r="DJ25" i="35"/>
  <c r="DK25" i="35"/>
  <c r="DL25" i="35"/>
  <c r="DM25" i="35"/>
  <c r="DN25" i="35"/>
  <c r="DO25" i="35"/>
  <c r="DP25" i="35"/>
  <c r="DQ25" i="35"/>
  <c r="DR25" i="35"/>
  <c r="DS25" i="35"/>
  <c r="DT25" i="35"/>
  <c r="DU25" i="35"/>
  <c r="DV25" i="35"/>
  <c r="DW25" i="35"/>
  <c r="DX25" i="35"/>
  <c r="DY25" i="35"/>
  <c r="DZ25" i="35"/>
  <c r="EA25" i="35"/>
  <c r="EB25" i="35"/>
  <c r="EC25" i="35"/>
  <c r="ED25" i="35"/>
  <c r="EE25" i="35"/>
  <c r="EF25" i="35"/>
  <c r="BS26" i="35"/>
  <c r="BT26" i="35"/>
  <c r="BU26" i="35"/>
  <c r="BV26" i="35"/>
  <c r="BW26" i="35"/>
  <c r="BX26" i="35"/>
  <c r="BY26" i="35"/>
  <c r="BZ26" i="35"/>
  <c r="CA26" i="35"/>
  <c r="CB26" i="35"/>
  <c r="CC26" i="35"/>
  <c r="CD26" i="35"/>
  <c r="CE26" i="35"/>
  <c r="CF26" i="35"/>
  <c r="CG26" i="35"/>
  <c r="CH26" i="35"/>
  <c r="CI26" i="35"/>
  <c r="CJ26" i="35"/>
  <c r="CK26" i="35"/>
  <c r="CL26" i="35"/>
  <c r="CM26" i="35"/>
  <c r="CN26" i="35"/>
  <c r="CO26" i="35"/>
  <c r="CP26" i="35"/>
  <c r="CQ26" i="35"/>
  <c r="CR26" i="35"/>
  <c r="CS26" i="35"/>
  <c r="CT26" i="35"/>
  <c r="CU26" i="35"/>
  <c r="CV26" i="35"/>
  <c r="CW26" i="35"/>
  <c r="CX26" i="35"/>
  <c r="CY26" i="35"/>
  <c r="CZ26" i="35"/>
  <c r="DA26" i="35"/>
  <c r="DB26" i="35"/>
  <c r="DC26" i="35"/>
  <c r="DD26" i="35"/>
  <c r="DE26" i="35"/>
  <c r="DF26" i="35"/>
  <c r="DG26" i="35"/>
  <c r="DH26" i="35"/>
  <c r="DI26" i="35"/>
  <c r="DJ26" i="35"/>
  <c r="DK26" i="35"/>
  <c r="DL26" i="35"/>
  <c r="DM26" i="35"/>
  <c r="DN26" i="35"/>
  <c r="DO26" i="35"/>
  <c r="DP26" i="35"/>
  <c r="DQ26" i="35"/>
  <c r="DR26" i="35"/>
  <c r="DS26" i="35"/>
  <c r="DT26" i="35"/>
  <c r="DU26" i="35"/>
  <c r="DV26" i="35"/>
  <c r="DW26" i="35"/>
  <c r="DX26" i="35"/>
  <c r="DY26" i="35"/>
  <c r="DZ26" i="35"/>
  <c r="EA26" i="35"/>
  <c r="EB26" i="35"/>
  <c r="EC26" i="35"/>
  <c r="ED26" i="35"/>
  <c r="EE26" i="35"/>
  <c r="EF26" i="35"/>
  <c r="BS27" i="35"/>
  <c r="BT27" i="35"/>
  <c r="BU27" i="35"/>
  <c r="BV27" i="35"/>
  <c r="BW27" i="35"/>
  <c r="BX27" i="35"/>
  <c r="BY27" i="35"/>
  <c r="BZ27" i="35"/>
  <c r="CA27" i="35"/>
  <c r="CB27" i="35"/>
  <c r="CC27" i="35"/>
  <c r="CD27" i="35"/>
  <c r="CE27" i="35"/>
  <c r="CF27" i="35"/>
  <c r="CG27" i="35"/>
  <c r="CH27" i="35"/>
  <c r="CI27" i="35"/>
  <c r="CJ27" i="35"/>
  <c r="CK27" i="35"/>
  <c r="CL27" i="35"/>
  <c r="CM27" i="35"/>
  <c r="CN27" i="35"/>
  <c r="CO27" i="35"/>
  <c r="CP27" i="35"/>
  <c r="CQ27" i="35"/>
  <c r="CR27" i="35"/>
  <c r="CS27" i="35"/>
  <c r="CT27" i="35"/>
  <c r="CU27" i="35"/>
  <c r="CV27" i="35"/>
  <c r="CW27" i="35"/>
  <c r="CX27" i="35"/>
  <c r="CY27" i="35"/>
  <c r="CZ27" i="35"/>
  <c r="DA27" i="35"/>
  <c r="DB27" i="35"/>
  <c r="DC27" i="35"/>
  <c r="DD27" i="35"/>
  <c r="DE27" i="35"/>
  <c r="DF27" i="35"/>
  <c r="DG27" i="35"/>
  <c r="DH27" i="35"/>
  <c r="DI27" i="35"/>
  <c r="DJ27" i="35"/>
  <c r="DK27" i="35"/>
  <c r="DL27" i="35"/>
  <c r="DM27" i="35"/>
  <c r="DN27" i="35"/>
  <c r="DO27" i="35"/>
  <c r="DP27" i="35"/>
  <c r="DQ27" i="35"/>
  <c r="DR27" i="35"/>
  <c r="DS27" i="35"/>
  <c r="DT27" i="35"/>
  <c r="DU27" i="35"/>
  <c r="DV27" i="35"/>
  <c r="DW27" i="35"/>
  <c r="DX27" i="35"/>
  <c r="DY27" i="35"/>
  <c r="DZ27" i="35"/>
  <c r="EA27" i="35"/>
  <c r="EB27" i="35"/>
  <c r="EC27" i="35"/>
  <c r="ED27" i="35"/>
  <c r="EE27" i="35"/>
  <c r="EF27" i="35"/>
  <c r="BS28" i="35"/>
  <c r="BT28" i="35"/>
  <c r="BU28" i="35"/>
  <c r="BV28" i="35"/>
  <c r="BW28" i="35"/>
  <c r="BX28" i="35"/>
  <c r="BY28" i="35"/>
  <c r="BZ28" i="35"/>
  <c r="CA28" i="35"/>
  <c r="CB28" i="35"/>
  <c r="CC28" i="35"/>
  <c r="CD28" i="35"/>
  <c r="CE28" i="35"/>
  <c r="CF28" i="35"/>
  <c r="CG28" i="35"/>
  <c r="CH28" i="35"/>
  <c r="CI28" i="35"/>
  <c r="CJ28" i="35"/>
  <c r="CK28" i="35"/>
  <c r="CL28" i="35"/>
  <c r="CM28" i="35"/>
  <c r="CN28" i="35"/>
  <c r="CO28" i="35"/>
  <c r="CP28" i="35"/>
  <c r="CQ28" i="35"/>
  <c r="CR28" i="35"/>
  <c r="CS28" i="35"/>
  <c r="CT28" i="35"/>
  <c r="CU28" i="35"/>
  <c r="CV28" i="35"/>
  <c r="CW28" i="35"/>
  <c r="CX28" i="35"/>
  <c r="CY28" i="35"/>
  <c r="CZ28" i="35"/>
  <c r="DA28" i="35"/>
  <c r="DB28" i="35"/>
  <c r="DC28" i="35"/>
  <c r="DD28" i="35"/>
  <c r="DE28" i="35"/>
  <c r="DF28" i="35"/>
  <c r="DG28" i="35"/>
  <c r="DH28" i="35"/>
  <c r="DI28" i="35"/>
  <c r="DJ28" i="35"/>
  <c r="DK28" i="35"/>
  <c r="DL28" i="35"/>
  <c r="DM28" i="35"/>
  <c r="DN28" i="35"/>
  <c r="DO28" i="35"/>
  <c r="DP28" i="35"/>
  <c r="DQ28" i="35"/>
  <c r="DR28" i="35"/>
  <c r="DS28" i="35"/>
  <c r="DT28" i="35"/>
  <c r="DU28" i="35"/>
  <c r="DV28" i="35"/>
  <c r="DW28" i="35"/>
  <c r="DX28" i="35"/>
  <c r="DY28" i="35"/>
  <c r="DZ28" i="35"/>
  <c r="EA28" i="35"/>
  <c r="EB28" i="35"/>
  <c r="EC28" i="35"/>
  <c r="ED28" i="35"/>
  <c r="EE28" i="35"/>
  <c r="EF28" i="35"/>
  <c r="BS29" i="35"/>
  <c r="BT29" i="35"/>
  <c r="BU29" i="35"/>
  <c r="BV29" i="35"/>
  <c r="BW29" i="35"/>
  <c r="BX29" i="35"/>
  <c r="BY29" i="35"/>
  <c r="BZ29" i="35"/>
  <c r="CA29" i="35"/>
  <c r="CB29" i="35"/>
  <c r="CC29" i="35"/>
  <c r="CD29" i="35"/>
  <c r="CE29" i="35"/>
  <c r="CF29" i="35"/>
  <c r="CG29" i="35"/>
  <c r="CH29" i="35"/>
  <c r="CI29" i="35"/>
  <c r="CJ29" i="35"/>
  <c r="CK29" i="35"/>
  <c r="CL29" i="35"/>
  <c r="CM29" i="35"/>
  <c r="CN29" i="35"/>
  <c r="CO29" i="35"/>
  <c r="CP29" i="35"/>
  <c r="CQ29" i="35"/>
  <c r="CR29" i="35"/>
  <c r="CS29" i="35"/>
  <c r="CT29" i="35"/>
  <c r="CU29" i="35"/>
  <c r="CV29" i="35"/>
  <c r="CW29" i="35"/>
  <c r="CX29" i="35"/>
  <c r="CY29" i="35"/>
  <c r="CZ29" i="35"/>
  <c r="DA29" i="35"/>
  <c r="DB29" i="35"/>
  <c r="DC29" i="35"/>
  <c r="DD29" i="35"/>
  <c r="DE29" i="35"/>
  <c r="DF29" i="35"/>
  <c r="DG29" i="35"/>
  <c r="DH29" i="35"/>
  <c r="DI29" i="35"/>
  <c r="DJ29" i="35"/>
  <c r="DK29" i="35"/>
  <c r="DL29" i="35"/>
  <c r="DM29" i="35"/>
  <c r="DN29" i="35"/>
  <c r="DO29" i="35"/>
  <c r="DP29" i="35"/>
  <c r="DQ29" i="35"/>
  <c r="DR29" i="35"/>
  <c r="DS29" i="35"/>
  <c r="DT29" i="35"/>
  <c r="DU29" i="35"/>
  <c r="DV29" i="35"/>
  <c r="DW29" i="35"/>
  <c r="DX29" i="35"/>
  <c r="DY29" i="35"/>
  <c r="DZ29" i="35"/>
  <c r="EA29" i="35"/>
  <c r="EB29" i="35"/>
  <c r="EC29" i="35"/>
  <c r="ED29" i="35"/>
  <c r="EE29" i="35"/>
  <c r="EF29" i="35"/>
  <c r="BS30" i="35"/>
  <c r="BT30" i="35"/>
  <c r="BU30" i="35"/>
  <c r="BV30" i="35"/>
  <c r="BW30" i="35"/>
  <c r="BX30" i="35"/>
  <c r="BY30" i="35"/>
  <c r="BZ30" i="35"/>
  <c r="CA30" i="35"/>
  <c r="CB30" i="35"/>
  <c r="CC30" i="35"/>
  <c r="CD30" i="35"/>
  <c r="CE30" i="35"/>
  <c r="CF30" i="35"/>
  <c r="CG30" i="35"/>
  <c r="CH30" i="35"/>
  <c r="CI30" i="35"/>
  <c r="CJ30" i="35"/>
  <c r="CK30" i="35"/>
  <c r="CL30" i="35"/>
  <c r="CM30" i="35"/>
  <c r="CN30" i="35"/>
  <c r="CO30" i="35"/>
  <c r="CP30" i="35"/>
  <c r="CQ30" i="35"/>
  <c r="CR30" i="35"/>
  <c r="CS30" i="35"/>
  <c r="CT30" i="35"/>
  <c r="CU30" i="35"/>
  <c r="CV30" i="35"/>
  <c r="CW30" i="35"/>
  <c r="CX30" i="35"/>
  <c r="CY30" i="35"/>
  <c r="CZ30" i="35"/>
  <c r="DA30" i="35"/>
  <c r="DB30" i="35"/>
  <c r="DC30" i="35"/>
  <c r="DD30" i="35"/>
  <c r="DE30" i="35"/>
  <c r="DF30" i="35"/>
  <c r="DG30" i="35"/>
  <c r="DH30" i="35"/>
  <c r="DI30" i="35"/>
  <c r="DJ30" i="35"/>
  <c r="DK30" i="35"/>
  <c r="DL30" i="35"/>
  <c r="DM30" i="35"/>
  <c r="DN30" i="35"/>
  <c r="DO30" i="35"/>
  <c r="DP30" i="35"/>
  <c r="DQ30" i="35"/>
  <c r="DR30" i="35"/>
  <c r="DS30" i="35"/>
  <c r="DT30" i="35"/>
  <c r="DU30" i="35"/>
  <c r="DV30" i="35"/>
  <c r="DW30" i="35"/>
  <c r="DX30" i="35"/>
  <c r="DY30" i="35"/>
  <c r="DZ30" i="35"/>
  <c r="EA30" i="35"/>
  <c r="EB30" i="35"/>
  <c r="EC30" i="35"/>
  <c r="ED30" i="35"/>
  <c r="EE30" i="35"/>
  <c r="EF30" i="35"/>
  <c r="BS31" i="35"/>
  <c r="BT31" i="35"/>
  <c r="BU31" i="35"/>
  <c r="BV31" i="35"/>
  <c r="BW31" i="35"/>
  <c r="BX31" i="35"/>
  <c r="BY31" i="35"/>
  <c r="BZ31" i="35"/>
  <c r="CA31" i="35"/>
  <c r="CB31" i="35"/>
  <c r="CC31" i="35"/>
  <c r="CD31" i="35"/>
  <c r="CE31" i="35"/>
  <c r="CF31" i="35"/>
  <c r="CG31" i="35"/>
  <c r="CH31" i="35"/>
  <c r="CI31" i="35"/>
  <c r="CJ31" i="35"/>
  <c r="CK31" i="35"/>
  <c r="CL31" i="35"/>
  <c r="CM31" i="35"/>
  <c r="CN31" i="35"/>
  <c r="CO31" i="35"/>
  <c r="CP31" i="35"/>
  <c r="CQ31" i="35"/>
  <c r="CR31" i="35"/>
  <c r="CS31" i="35"/>
  <c r="CT31" i="35"/>
  <c r="CU31" i="35"/>
  <c r="CV31" i="35"/>
  <c r="CW31" i="35"/>
  <c r="CX31" i="35"/>
  <c r="CY31" i="35"/>
  <c r="CZ31" i="35"/>
  <c r="DA31" i="35"/>
  <c r="DB31" i="35"/>
  <c r="DC31" i="35"/>
  <c r="DD31" i="35"/>
  <c r="DE31" i="35"/>
  <c r="DF31" i="35"/>
  <c r="DG31" i="35"/>
  <c r="DH31" i="35"/>
  <c r="DI31" i="35"/>
  <c r="DJ31" i="35"/>
  <c r="DK31" i="35"/>
  <c r="DL31" i="35"/>
  <c r="DM31" i="35"/>
  <c r="DN31" i="35"/>
  <c r="DO31" i="35"/>
  <c r="DP31" i="35"/>
  <c r="DQ31" i="35"/>
  <c r="DR31" i="35"/>
  <c r="DS31" i="35"/>
  <c r="DT31" i="35"/>
  <c r="DU31" i="35"/>
  <c r="DV31" i="35"/>
  <c r="DW31" i="35"/>
  <c r="DX31" i="35"/>
  <c r="DY31" i="35"/>
  <c r="DZ31" i="35"/>
  <c r="EA31" i="35"/>
  <c r="EB31" i="35"/>
  <c r="EC31" i="35"/>
  <c r="ED31" i="35"/>
  <c r="EE31" i="35"/>
  <c r="EF31" i="35"/>
  <c r="BS32" i="35"/>
  <c r="BT32" i="35"/>
  <c r="BU32" i="35"/>
  <c r="BV32" i="35"/>
  <c r="BW32" i="35"/>
  <c r="BX32" i="35"/>
  <c r="BY32" i="35"/>
  <c r="BZ32" i="35"/>
  <c r="CA32" i="35"/>
  <c r="CB32" i="35"/>
  <c r="CC32" i="35"/>
  <c r="CD32" i="35"/>
  <c r="CE32" i="35"/>
  <c r="CF32" i="35"/>
  <c r="CG32" i="35"/>
  <c r="CH32" i="35"/>
  <c r="CI32" i="35"/>
  <c r="CJ32" i="35"/>
  <c r="CK32" i="35"/>
  <c r="CL32" i="35"/>
  <c r="CM32" i="35"/>
  <c r="CN32" i="35"/>
  <c r="CO32" i="35"/>
  <c r="CP32" i="35"/>
  <c r="CQ32" i="35"/>
  <c r="CR32" i="35"/>
  <c r="CS32" i="35"/>
  <c r="CT32" i="35"/>
  <c r="CU32" i="35"/>
  <c r="CV32" i="35"/>
  <c r="CW32" i="35"/>
  <c r="CX32" i="35"/>
  <c r="CY32" i="35"/>
  <c r="CZ32" i="35"/>
  <c r="DA32" i="35"/>
  <c r="DB32" i="35"/>
  <c r="DC32" i="35"/>
  <c r="DD32" i="35"/>
  <c r="DE32" i="35"/>
  <c r="DF32" i="35"/>
  <c r="DG32" i="35"/>
  <c r="DH32" i="35"/>
  <c r="DI32" i="35"/>
  <c r="DJ32" i="35"/>
  <c r="DK32" i="35"/>
  <c r="DL32" i="35"/>
  <c r="DM32" i="35"/>
  <c r="DN32" i="35"/>
  <c r="DO32" i="35"/>
  <c r="DP32" i="35"/>
  <c r="DQ32" i="35"/>
  <c r="DR32" i="35"/>
  <c r="DS32" i="35"/>
  <c r="DT32" i="35"/>
  <c r="DU32" i="35"/>
  <c r="DV32" i="35"/>
  <c r="DW32" i="35"/>
  <c r="DX32" i="35"/>
  <c r="DY32" i="35"/>
  <c r="DZ32" i="35"/>
  <c r="EA32" i="35"/>
  <c r="EB32" i="35"/>
  <c r="EC32" i="35"/>
  <c r="ED32" i="35"/>
  <c r="EE32" i="35"/>
  <c r="EF32" i="35"/>
  <c r="BS33" i="35"/>
  <c r="BT33" i="35"/>
  <c r="BU33" i="35"/>
  <c r="BV33" i="35"/>
  <c r="BW33" i="35"/>
  <c r="BX33" i="35"/>
  <c r="BY33" i="35"/>
  <c r="BZ33" i="35"/>
  <c r="CA33" i="35"/>
  <c r="CB33" i="35"/>
  <c r="CC33" i="35"/>
  <c r="CD33" i="35"/>
  <c r="CE33" i="35"/>
  <c r="CF33" i="35"/>
  <c r="CG33" i="35"/>
  <c r="CH33" i="35"/>
  <c r="CI33" i="35"/>
  <c r="CJ33" i="35"/>
  <c r="CK33" i="35"/>
  <c r="CL33" i="35"/>
  <c r="CM33" i="35"/>
  <c r="CN33" i="35"/>
  <c r="CO33" i="35"/>
  <c r="CP33" i="35"/>
  <c r="CQ33" i="35"/>
  <c r="CR33" i="35"/>
  <c r="CS33" i="35"/>
  <c r="CT33" i="35"/>
  <c r="CU33" i="35"/>
  <c r="CV33" i="35"/>
  <c r="CW33" i="35"/>
  <c r="CX33" i="35"/>
  <c r="CY33" i="35"/>
  <c r="CZ33" i="35"/>
  <c r="DA33" i="35"/>
  <c r="DB33" i="35"/>
  <c r="DC33" i="35"/>
  <c r="DD33" i="35"/>
  <c r="DE33" i="35"/>
  <c r="DF33" i="35"/>
  <c r="DG33" i="35"/>
  <c r="DH33" i="35"/>
  <c r="DI33" i="35"/>
  <c r="DJ33" i="35"/>
  <c r="DK33" i="35"/>
  <c r="DL33" i="35"/>
  <c r="DM33" i="35"/>
  <c r="DN33" i="35"/>
  <c r="DO33" i="35"/>
  <c r="DP33" i="35"/>
  <c r="DQ33" i="35"/>
  <c r="DR33" i="35"/>
  <c r="DS33" i="35"/>
  <c r="DT33" i="35"/>
  <c r="DU33" i="35"/>
  <c r="DV33" i="35"/>
  <c r="DW33" i="35"/>
  <c r="DX33" i="35"/>
  <c r="DY33" i="35"/>
  <c r="DZ33" i="35"/>
  <c r="EA33" i="35"/>
  <c r="EB33" i="35"/>
  <c r="EC33" i="35"/>
  <c r="ED33" i="35"/>
  <c r="EE33" i="35"/>
  <c r="EF33" i="35"/>
  <c r="BS34" i="35"/>
  <c r="BT34" i="35"/>
  <c r="BU34" i="35"/>
  <c r="BV34" i="35"/>
  <c r="BW34" i="35"/>
  <c r="BX34" i="35"/>
  <c r="BY34" i="35"/>
  <c r="BZ34" i="35"/>
  <c r="CA34" i="35"/>
  <c r="CB34" i="35"/>
  <c r="CC34" i="35"/>
  <c r="CD34" i="35"/>
  <c r="CE34" i="35"/>
  <c r="CF34" i="35"/>
  <c r="CG34" i="35"/>
  <c r="CH34" i="35"/>
  <c r="CI34" i="35"/>
  <c r="CJ34" i="35"/>
  <c r="CK34" i="35"/>
  <c r="CL34" i="35"/>
  <c r="CM34" i="35"/>
  <c r="CN34" i="35"/>
  <c r="CO34" i="35"/>
  <c r="CP34" i="35"/>
  <c r="CQ34" i="35"/>
  <c r="CR34" i="35"/>
  <c r="CS34" i="35"/>
  <c r="CT34" i="35"/>
  <c r="CU34" i="35"/>
  <c r="CV34" i="35"/>
  <c r="CW34" i="35"/>
  <c r="CX34" i="35"/>
  <c r="CY34" i="35"/>
  <c r="CZ34" i="35"/>
  <c r="DA34" i="35"/>
  <c r="DB34" i="35"/>
  <c r="DC34" i="35"/>
  <c r="DD34" i="35"/>
  <c r="DE34" i="35"/>
  <c r="DF34" i="35"/>
  <c r="DG34" i="35"/>
  <c r="DH34" i="35"/>
  <c r="DI34" i="35"/>
  <c r="DJ34" i="35"/>
  <c r="DK34" i="35"/>
  <c r="DL34" i="35"/>
  <c r="DM34" i="35"/>
  <c r="DN34" i="35"/>
  <c r="DO34" i="35"/>
  <c r="DP34" i="35"/>
  <c r="DQ34" i="35"/>
  <c r="DR34" i="35"/>
  <c r="DS34" i="35"/>
  <c r="DT34" i="35"/>
  <c r="DU34" i="35"/>
  <c r="DV34" i="35"/>
  <c r="DW34" i="35"/>
  <c r="DX34" i="35"/>
  <c r="DY34" i="35"/>
  <c r="DZ34" i="35"/>
  <c r="EA34" i="35"/>
  <c r="EB34" i="35"/>
  <c r="EC34" i="35"/>
  <c r="ED34" i="35"/>
  <c r="EE34" i="35"/>
  <c r="EF34" i="35"/>
  <c r="BS35" i="35"/>
  <c r="BT35" i="35"/>
  <c r="BU35" i="35"/>
  <c r="BV35" i="35"/>
  <c r="BW35" i="35"/>
  <c r="BX35" i="35"/>
  <c r="BY35" i="35"/>
  <c r="BZ35" i="35"/>
  <c r="CA35" i="35"/>
  <c r="CB35" i="35"/>
  <c r="CC35" i="35"/>
  <c r="CD35" i="35"/>
  <c r="CE35" i="35"/>
  <c r="CF35" i="35"/>
  <c r="CG35" i="35"/>
  <c r="CH35" i="35"/>
  <c r="CI35" i="35"/>
  <c r="CJ35" i="35"/>
  <c r="CK35" i="35"/>
  <c r="CL35" i="35"/>
  <c r="CM35" i="35"/>
  <c r="CN35" i="35"/>
  <c r="CO35" i="35"/>
  <c r="CP35" i="35"/>
  <c r="CQ35" i="35"/>
  <c r="CR35" i="35"/>
  <c r="CS35" i="35"/>
  <c r="CT35" i="35"/>
  <c r="CU35" i="35"/>
  <c r="CV35" i="35"/>
  <c r="CW35" i="35"/>
  <c r="CX35" i="35"/>
  <c r="CY35" i="35"/>
  <c r="CZ35" i="35"/>
  <c r="DA35" i="35"/>
  <c r="DB35" i="35"/>
  <c r="DC35" i="35"/>
  <c r="DD35" i="35"/>
  <c r="DE35" i="35"/>
  <c r="DF35" i="35"/>
  <c r="DG35" i="35"/>
  <c r="DH35" i="35"/>
  <c r="DI35" i="35"/>
  <c r="DJ35" i="35"/>
  <c r="DK35" i="35"/>
  <c r="DL35" i="35"/>
  <c r="DM35" i="35"/>
  <c r="DN35" i="35"/>
  <c r="DO35" i="35"/>
  <c r="DP35" i="35"/>
  <c r="DQ35" i="35"/>
  <c r="DR35" i="35"/>
  <c r="DS35" i="35"/>
  <c r="DT35" i="35"/>
  <c r="DU35" i="35"/>
  <c r="DV35" i="35"/>
  <c r="DW35" i="35"/>
  <c r="DX35" i="35"/>
  <c r="DY35" i="35"/>
  <c r="DZ35" i="35"/>
  <c r="EA35" i="35"/>
  <c r="EB35" i="35"/>
  <c r="EC35" i="35"/>
  <c r="ED35" i="35"/>
  <c r="EE35" i="35"/>
  <c r="EF35" i="35"/>
  <c r="BS36" i="35"/>
  <c r="BT36" i="35"/>
  <c r="BU36" i="35"/>
  <c r="BV36" i="35"/>
  <c r="BW36" i="35"/>
  <c r="BX36" i="35"/>
  <c r="BY36" i="35"/>
  <c r="BZ36" i="35"/>
  <c r="CA36" i="35"/>
  <c r="CB36" i="35"/>
  <c r="CC36" i="35"/>
  <c r="CD36" i="35"/>
  <c r="CE36" i="35"/>
  <c r="CF36" i="35"/>
  <c r="CG36" i="35"/>
  <c r="CH36" i="35"/>
  <c r="CI36" i="35"/>
  <c r="CJ36" i="35"/>
  <c r="CK36" i="35"/>
  <c r="CL36" i="35"/>
  <c r="CM36" i="35"/>
  <c r="CN36" i="35"/>
  <c r="CO36" i="35"/>
  <c r="CP36" i="35"/>
  <c r="CQ36" i="35"/>
  <c r="CR36" i="35"/>
  <c r="CS36" i="35"/>
  <c r="CT36" i="35"/>
  <c r="CU36" i="35"/>
  <c r="CV36" i="35"/>
  <c r="CW36" i="35"/>
  <c r="CX36" i="35"/>
  <c r="CY36" i="35"/>
  <c r="CZ36" i="35"/>
  <c r="DA36" i="35"/>
  <c r="DB36" i="35"/>
  <c r="DC36" i="35"/>
  <c r="DD36" i="35"/>
  <c r="DE36" i="35"/>
  <c r="DF36" i="35"/>
  <c r="DG36" i="35"/>
  <c r="DH36" i="35"/>
  <c r="DI36" i="35"/>
  <c r="DJ36" i="35"/>
  <c r="DK36" i="35"/>
  <c r="DL36" i="35"/>
  <c r="DM36" i="35"/>
  <c r="DN36" i="35"/>
  <c r="DO36" i="35"/>
  <c r="DP36" i="35"/>
  <c r="DQ36" i="35"/>
  <c r="DR36" i="35"/>
  <c r="DS36" i="35"/>
  <c r="DT36" i="35"/>
  <c r="DU36" i="35"/>
  <c r="DV36" i="35"/>
  <c r="DW36" i="35"/>
  <c r="DX36" i="35"/>
  <c r="DY36" i="35"/>
  <c r="DZ36" i="35"/>
  <c r="EA36" i="35"/>
  <c r="EB36" i="35"/>
  <c r="EC36" i="35"/>
  <c r="ED36" i="35"/>
  <c r="EE36" i="35"/>
  <c r="EF36" i="35"/>
  <c r="BS37" i="35"/>
  <c r="BT37" i="35"/>
  <c r="BU37" i="35"/>
  <c r="BV37" i="35"/>
  <c r="BW37" i="35"/>
  <c r="BX37" i="35"/>
  <c r="BY37" i="35"/>
  <c r="BZ37" i="35"/>
  <c r="CA37" i="35"/>
  <c r="CB37" i="35"/>
  <c r="CC37" i="35"/>
  <c r="CD37" i="35"/>
  <c r="CE37" i="35"/>
  <c r="CF37" i="35"/>
  <c r="CG37" i="35"/>
  <c r="CH37" i="35"/>
  <c r="CI37" i="35"/>
  <c r="CJ37" i="35"/>
  <c r="CK37" i="35"/>
  <c r="CL37" i="35"/>
  <c r="CM37" i="35"/>
  <c r="CN37" i="35"/>
  <c r="CO37" i="35"/>
  <c r="CP37" i="35"/>
  <c r="CQ37" i="35"/>
  <c r="CR37" i="35"/>
  <c r="CS37" i="35"/>
  <c r="CT37" i="35"/>
  <c r="CU37" i="35"/>
  <c r="CV37" i="35"/>
  <c r="CW37" i="35"/>
  <c r="CX37" i="35"/>
  <c r="CY37" i="35"/>
  <c r="CZ37" i="35"/>
  <c r="DA37" i="35"/>
  <c r="DB37" i="35"/>
  <c r="DC37" i="35"/>
  <c r="DD37" i="35"/>
  <c r="DE37" i="35"/>
  <c r="DF37" i="35"/>
  <c r="DG37" i="35"/>
  <c r="DH37" i="35"/>
  <c r="DI37" i="35"/>
  <c r="DJ37" i="35"/>
  <c r="DK37" i="35"/>
  <c r="DL37" i="35"/>
  <c r="DM37" i="35"/>
  <c r="DN37" i="35"/>
  <c r="DO37" i="35"/>
  <c r="DP37" i="35"/>
  <c r="DQ37" i="35"/>
  <c r="DR37" i="35"/>
  <c r="DS37" i="35"/>
  <c r="DT37" i="35"/>
  <c r="DU37" i="35"/>
  <c r="DV37" i="35"/>
  <c r="DW37" i="35"/>
  <c r="DX37" i="35"/>
  <c r="DY37" i="35"/>
  <c r="DZ37" i="35"/>
  <c r="EA37" i="35"/>
  <c r="EB37" i="35"/>
  <c r="EC37" i="35"/>
  <c r="ED37" i="35"/>
  <c r="EE37" i="35"/>
  <c r="EF37" i="35"/>
  <c r="BS38" i="35"/>
  <c r="BT38" i="35"/>
  <c r="BU38" i="35"/>
  <c r="BV38" i="35"/>
  <c r="BW38" i="35"/>
  <c r="BX38" i="35"/>
  <c r="BY38" i="35"/>
  <c r="BZ38" i="35"/>
  <c r="CA38" i="35"/>
  <c r="CB38" i="35"/>
  <c r="CC38" i="35"/>
  <c r="CD38" i="35"/>
  <c r="CE38" i="35"/>
  <c r="CF38" i="35"/>
  <c r="CG38" i="35"/>
  <c r="CH38" i="35"/>
  <c r="CI38" i="35"/>
  <c r="CJ38" i="35"/>
  <c r="CK38" i="35"/>
  <c r="CL38" i="35"/>
  <c r="CM38" i="35"/>
  <c r="CN38" i="35"/>
  <c r="CO38" i="35"/>
  <c r="CP38" i="35"/>
  <c r="CQ38" i="35"/>
  <c r="CR38" i="35"/>
  <c r="CS38" i="35"/>
  <c r="CT38" i="35"/>
  <c r="CU38" i="35"/>
  <c r="CV38" i="35"/>
  <c r="CW38" i="35"/>
  <c r="CX38" i="35"/>
  <c r="CY38" i="35"/>
  <c r="CZ38" i="35"/>
  <c r="DA38" i="35"/>
  <c r="DB38" i="35"/>
  <c r="DC38" i="35"/>
  <c r="DD38" i="35"/>
  <c r="DE38" i="35"/>
  <c r="DF38" i="35"/>
  <c r="DG38" i="35"/>
  <c r="DH38" i="35"/>
  <c r="DI38" i="35"/>
  <c r="DJ38" i="35"/>
  <c r="DK38" i="35"/>
  <c r="DL38" i="35"/>
  <c r="DM38" i="35"/>
  <c r="DN38" i="35"/>
  <c r="DO38" i="35"/>
  <c r="DP38" i="35"/>
  <c r="DQ38" i="35"/>
  <c r="DR38" i="35"/>
  <c r="DS38" i="35"/>
  <c r="DT38" i="35"/>
  <c r="DU38" i="35"/>
  <c r="DV38" i="35"/>
  <c r="DW38" i="35"/>
  <c r="DX38" i="35"/>
  <c r="DY38" i="35"/>
  <c r="DZ38" i="35"/>
  <c r="EA38" i="35"/>
  <c r="EB38" i="35"/>
  <c r="EC38" i="35"/>
  <c r="ED38" i="35"/>
  <c r="EE38" i="35"/>
  <c r="EF38" i="35"/>
  <c r="BS39" i="35"/>
  <c r="BT39" i="35"/>
  <c r="BU39" i="35"/>
  <c r="BV39" i="35"/>
  <c r="BW39" i="35"/>
  <c r="BX39" i="35"/>
  <c r="BY39" i="35"/>
  <c r="BZ39" i="35"/>
  <c r="CA39" i="35"/>
  <c r="CB39" i="35"/>
  <c r="CC39" i="35"/>
  <c r="CD39" i="35"/>
  <c r="CE39" i="35"/>
  <c r="CF39" i="35"/>
  <c r="CG39" i="35"/>
  <c r="CH39" i="35"/>
  <c r="CI39" i="35"/>
  <c r="CJ39" i="35"/>
  <c r="CK39" i="35"/>
  <c r="CL39" i="35"/>
  <c r="CM39" i="35"/>
  <c r="CN39" i="35"/>
  <c r="CO39" i="35"/>
  <c r="CP39" i="35"/>
  <c r="CQ39" i="35"/>
  <c r="CR39" i="35"/>
  <c r="CS39" i="35"/>
  <c r="CT39" i="35"/>
  <c r="CU39" i="35"/>
  <c r="CV39" i="35"/>
  <c r="CW39" i="35"/>
  <c r="CX39" i="35"/>
  <c r="CY39" i="35"/>
  <c r="CZ39" i="35"/>
  <c r="DA39" i="35"/>
  <c r="DB39" i="35"/>
  <c r="DC39" i="35"/>
  <c r="DD39" i="35"/>
  <c r="DE39" i="35"/>
  <c r="DF39" i="35"/>
  <c r="DG39" i="35"/>
  <c r="DH39" i="35"/>
  <c r="DI39" i="35"/>
  <c r="DJ39" i="35"/>
  <c r="DK39" i="35"/>
  <c r="DL39" i="35"/>
  <c r="DM39" i="35"/>
  <c r="DN39" i="35"/>
  <c r="DO39" i="35"/>
  <c r="DP39" i="35"/>
  <c r="DQ39" i="35"/>
  <c r="DR39" i="35"/>
  <c r="DS39" i="35"/>
  <c r="DT39" i="35"/>
  <c r="DU39" i="35"/>
  <c r="DV39" i="35"/>
  <c r="DW39" i="35"/>
  <c r="DX39" i="35"/>
  <c r="DY39" i="35"/>
  <c r="DZ39" i="35"/>
  <c r="EA39" i="35"/>
  <c r="EB39" i="35"/>
  <c r="EC39" i="35"/>
  <c r="ED39" i="35"/>
  <c r="EE39" i="35"/>
  <c r="EF39" i="35"/>
  <c r="BS40" i="35"/>
  <c r="BT40" i="35"/>
  <c r="BU40" i="35"/>
  <c r="BV40" i="35"/>
  <c r="BW40" i="35"/>
  <c r="BX40" i="35"/>
  <c r="BY40" i="35"/>
  <c r="BZ40" i="35"/>
  <c r="CA40" i="35"/>
  <c r="CB40" i="35"/>
  <c r="CC40" i="35"/>
  <c r="CD40" i="35"/>
  <c r="CE40" i="35"/>
  <c r="CF40" i="35"/>
  <c r="CG40" i="35"/>
  <c r="CH40" i="35"/>
  <c r="CI40" i="35"/>
  <c r="CJ40" i="35"/>
  <c r="CK40" i="35"/>
  <c r="CL40" i="35"/>
  <c r="CM40" i="35"/>
  <c r="CN40" i="35"/>
  <c r="CO40" i="35"/>
  <c r="CP40" i="35"/>
  <c r="CQ40" i="35"/>
  <c r="CR40" i="35"/>
  <c r="CS40" i="35"/>
  <c r="CT40" i="35"/>
  <c r="CU40" i="35"/>
  <c r="CV40" i="35"/>
  <c r="CW40" i="35"/>
  <c r="CX40" i="35"/>
  <c r="CY40" i="35"/>
  <c r="CZ40" i="35"/>
  <c r="DA40" i="35"/>
  <c r="DB40" i="35"/>
  <c r="DC40" i="35"/>
  <c r="DD40" i="35"/>
  <c r="DE40" i="35"/>
  <c r="DF40" i="35"/>
  <c r="DG40" i="35"/>
  <c r="DH40" i="35"/>
  <c r="DI40" i="35"/>
  <c r="DJ40" i="35"/>
  <c r="DK40" i="35"/>
  <c r="DL40" i="35"/>
  <c r="DM40" i="35"/>
  <c r="DN40" i="35"/>
  <c r="DO40" i="35"/>
  <c r="DP40" i="35"/>
  <c r="DQ40" i="35"/>
  <c r="DR40" i="35"/>
  <c r="DS40" i="35"/>
  <c r="DT40" i="35"/>
  <c r="DU40" i="35"/>
  <c r="DV40" i="35"/>
  <c r="DW40" i="35"/>
  <c r="DX40" i="35"/>
  <c r="DY40" i="35"/>
  <c r="DZ40" i="35"/>
  <c r="EA40" i="35"/>
  <c r="EB40" i="35"/>
  <c r="EC40" i="35"/>
  <c r="ED40" i="35"/>
  <c r="EE40" i="35"/>
  <c r="EF40" i="35"/>
  <c r="BS41" i="35"/>
  <c r="BT41" i="35"/>
  <c r="BU41" i="35"/>
  <c r="BV41" i="35"/>
  <c r="BW41" i="35"/>
  <c r="BX41" i="35"/>
  <c r="BY41" i="35"/>
  <c r="BZ41" i="35"/>
  <c r="CA41" i="35"/>
  <c r="CB41" i="35"/>
  <c r="CC41" i="35"/>
  <c r="CD41" i="35"/>
  <c r="CE41" i="35"/>
  <c r="CF41" i="35"/>
  <c r="CG41" i="35"/>
  <c r="CH41" i="35"/>
  <c r="CI41" i="35"/>
  <c r="CJ41" i="35"/>
  <c r="CK41" i="35"/>
  <c r="CL41" i="35"/>
  <c r="CM41" i="35"/>
  <c r="CN41" i="35"/>
  <c r="CO41" i="35"/>
  <c r="CP41" i="35"/>
  <c r="CQ41" i="35"/>
  <c r="CR41" i="35"/>
  <c r="CS41" i="35"/>
  <c r="CT41" i="35"/>
  <c r="CU41" i="35"/>
  <c r="CV41" i="35"/>
  <c r="CW41" i="35"/>
  <c r="CX41" i="35"/>
  <c r="CY41" i="35"/>
  <c r="CZ41" i="35"/>
  <c r="DA41" i="35"/>
  <c r="DB41" i="35"/>
  <c r="DC41" i="35"/>
  <c r="DD41" i="35"/>
  <c r="DE41" i="35"/>
  <c r="DF41" i="35"/>
  <c r="DG41" i="35"/>
  <c r="DH41" i="35"/>
  <c r="DI41" i="35"/>
  <c r="DJ41" i="35"/>
  <c r="DK41" i="35"/>
  <c r="DL41" i="35"/>
  <c r="DM41" i="35"/>
  <c r="DN41" i="35"/>
  <c r="DO41" i="35"/>
  <c r="DP41" i="35"/>
  <c r="DQ41" i="35"/>
  <c r="DR41" i="35"/>
  <c r="DS41" i="35"/>
  <c r="DT41" i="35"/>
  <c r="DU41" i="35"/>
  <c r="DV41" i="35"/>
  <c r="DW41" i="35"/>
  <c r="DX41" i="35"/>
  <c r="DY41" i="35"/>
  <c r="DZ41" i="35"/>
  <c r="EA41" i="35"/>
  <c r="EB41" i="35"/>
  <c r="EC41" i="35"/>
  <c r="ED41" i="35"/>
  <c r="EE41" i="35"/>
  <c r="EF41" i="35"/>
  <c r="BS42" i="35"/>
  <c r="BT42" i="35"/>
  <c r="BU42" i="35"/>
  <c r="BV42" i="35"/>
  <c r="BW42" i="35"/>
  <c r="BX42" i="35"/>
  <c r="BY42" i="35"/>
  <c r="BZ42" i="35"/>
  <c r="CA42" i="35"/>
  <c r="CB42" i="35"/>
  <c r="CC42" i="35"/>
  <c r="CD42" i="35"/>
  <c r="CE42" i="35"/>
  <c r="CF42" i="35"/>
  <c r="CG42" i="35"/>
  <c r="CH42" i="35"/>
  <c r="CI42" i="35"/>
  <c r="CJ42" i="35"/>
  <c r="CK42" i="35"/>
  <c r="CL42" i="35"/>
  <c r="CM42" i="35"/>
  <c r="CN42" i="35"/>
  <c r="CO42" i="35"/>
  <c r="CP42" i="35"/>
  <c r="CQ42" i="35"/>
  <c r="CR42" i="35"/>
  <c r="CS42" i="35"/>
  <c r="CT42" i="35"/>
  <c r="CU42" i="35"/>
  <c r="CV42" i="35"/>
  <c r="CW42" i="35"/>
  <c r="CX42" i="35"/>
  <c r="CY42" i="35"/>
  <c r="CZ42" i="35"/>
  <c r="DA42" i="35"/>
  <c r="DB42" i="35"/>
  <c r="DC42" i="35"/>
  <c r="DD42" i="35"/>
  <c r="DE42" i="35"/>
  <c r="DF42" i="35"/>
  <c r="DG42" i="35"/>
  <c r="DH42" i="35"/>
  <c r="DI42" i="35"/>
  <c r="DJ42" i="35"/>
  <c r="DK42" i="35"/>
  <c r="DL42" i="35"/>
  <c r="DM42" i="35"/>
  <c r="DN42" i="35"/>
  <c r="DO42" i="35"/>
  <c r="DP42" i="35"/>
  <c r="DQ42" i="35"/>
  <c r="DR42" i="35"/>
  <c r="DS42" i="35"/>
  <c r="DT42" i="35"/>
  <c r="DU42" i="35"/>
  <c r="DV42" i="35"/>
  <c r="DW42" i="35"/>
  <c r="DX42" i="35"/>
  <c r="DY42" i="35"/>
  <c r="DZ42" i="35"/>
  <c r="EA42" i="35"/>
  <c r="EB42" i="35"/>
  <c r="EC42" i="35"/>
  <c r="ED42" i="35"/>
  <c r="EE42" i="35"/>
  <c r="EF42" i="35"/>
  <c r="BS43" i="35"/>
  <c r="BT43" i="35"/>
  <c r="BU43" i="35"/>
  <c r="BV43" i="35"/>
  <c r="BW43" i="35"/>
  <c r="BX43" i="35"/>
  <c r="BY43" i="35"/>
  <c r="BZ43" i="35"/>
  <c r="CA43" i="35"/>
  <c r="CB43" i="35"/>
  <c r="CC43" i="35"/>
  <c r="CD43" i="35"/>
  <c r="CE43" i="35"/>
  <c r="CF43" i="35"/>
  <c r="CG43" i="35"/>
  <c r="CH43" i="35"/>
  <c r="CI43" i="35"/>
  <c r="CJ43" i="35"/>
  <c r="CK43" i="35"/>
  <c r="CL43" i="35"/>
  <c r="CM43" i="35"/>
  <c r="CN43" i="35"/>
  <c r="CO43" i="35"/>
  <c r="CP43" i="35"/>
  <c r="CQ43" i="35"/>
  <c r="CR43" i="35"/>
  <c r="CS43" i="35"/>
  <c r="CT43" i="35"/>
  <c r="CU43" i="35"/>
  <c r="CV43" i="35"/>
  <c r="CW43" i="35"/>
  <c r="CX43" i="35"/>
  <c r="CY43" i="35"/>
  <c r="CZ43" i="35"/>
  <c r="DA43" i="35"/>
  <c r="DB43" i="35"/>
  <c r="DC43" i="35"/>
  <c r="DD43" i="35"/>
  <c r="DE43" i="35"/>
  <c r="DF43" i="35"/>
  <c r="DG43" i="35"/>
  <c r="DH43" i="35"/>
  <c r="DI43" i="35"/>
  <c r="DJ43" i="35"/>
  <c r="DK43" i="35"/>
  <c r="DL43" i="35"/>
  <c r="DM43" i="35"/>
  <c r="DN43" i="35"/>
  <c r="DO43" i="35"/>
  <c r="DP43" i="35"/>
  <c r="DQ43" i="35"/>
  <c r="DR43" i="35"/>
  <c r="DS43" i="35"/>
  <c r="DT43" i="35"/>
  <c r="DU43" i="35"/>
  <c r="DV43" i="35"/>
  <c r="DW43" i="35"/>
  <c r="DX43" i="35"/>
  <c r="DY43" i="35"/>
  <c r="DZ43" i="35"/>
  <c r="EA43" i="35"/>
  <c r="EB43" i="35"/>
  <c r="EC43" i="35"/>
  <c r="ED43" i="35"/>
  <c r="EE43" i="35"/>
  <c r="EF43" i="35"/>
  <c r="BS44" i="35"/>
  <c r="BT44" i="35"/>
  <c r="BU44" i="35"/>
  <c r="BV44" i="35"/>
  <c r="BW44" i="35"/>
  <c r="BX44" i="35"/>
  <c r="BY44" i="35"/>
  <c r="BZ44" i="35"/>
  <c r="CA44" i="35"/>
  <c r="CB44" i="35"/>
  <c r="CC44" i="35"/>
  <c r="CD44" i="35"/>
  <c r="CE44" i="35"/>
  <c r="CF44" i="35"/>
  <c r="CG44" i="35"/>
  <c r="CH44" i="35"/>
  <c r="CI44" i="35"/>
  <c r="CJ44" i="35"/>
  <c r="CK44" i="35"/>
  <c r="CL44" i="35"/>
  <c r="CM44" i="35"/>
  <c r="CN44" i="35"/>
  <c r="CO44" i="35"/>
  <c r="CP44" i="35"/>
  <c r="CQ44" i="35"/>
  <c r="CR44" i="35"/>
  <c r="CS44" i="35"/>
  <c r="CT44" i="35"/>
  <c r="CU44" i="35"/>
  <c r="CV44" i="35"/>
  <c r="CW44" i="35"/>
  <c r="CX44" i="35"/>
  <c r="CY44" i="35"/>
  <c r="CZ44" i="35"/>
  <c r="DA44" i="35"/>
  <c r="DB44" i="35"/>
  <c r="DC44" i="35"/>
  <c r="DD44" i="35"/>
  <c r="DE44" i="35"/>
  <c r="DF44" i="35"/>
  <c r="DG44" i="35"/>
  <c r="DH44" i="35"/>
  <c r="DI44" i="35"/>
  <c r="DJ44" i="35"/>
  <c r="DK44" i="35"/>
  <c r="DL44" i="35"/>
  <c r="DM44" i="35"/>
  <c r="DN44" i="35"/>
  <c r="DO44" i="35"/>
  <c r="DP44" i="35"/>
  <c r="DQ44" i="35"/>
  <c r="DR44" i="35"/>
  <c r="DS44" i="35"/>
  <c r="DT44" i="35"/>
  <c r="DU44" i="35"/>
  <c r="DV44" i="35"/>
  <c r="DW44" i="35"/>
  <c r="DX44" i="35"/>
  <c r="DY44" i="35"/>
  <c r="DZ44" i="35"/>
  <c r="EA44" i="35"/>
  <c r="EB44" i="35"/>
  <c r="EC44" i="35"/>
  <c r="ED44" i="35"/>
  <c r="EE44" i="35"/>
  <c r="EF44" i="35"/>
  <c r="BS45" i="35"/>
  <c r="BT45" i="35"/>
  <c r="BU45" i="35"/>
  <c r="BV45" i="35"/>
  <c r="BW45" i="35"/>
  <c r="BX45" i="35"/>
  <c r="BY45" i="35"/>
  <c r="BZ45" i="35"/>
  <c r="CA45" i="35"/>
  <c r="CB45" i="35"/>
  <c r="CC45" i="35"/>
  <c r="CD45" i="35"/>
  <c r="CE45" i="35"/>
  <c r="CF45" i="35"/>
  <c r="CG45" i="35"/>
  <c r="CH45" i="35"/>
  <c r="CI45" i="35"/>
  <c r="CJ45" i="35"/>
  <c r="CK45" i="35"/>
  <c r="CL45" i="35"/>
  <c r="CM45" i="35"/>
  <c r="CN45" i="35"/>
  <c r="CO45" i="35"/>
  <c r="CP45" i="35"/>
  <c r="CQ45" i="35"/>
  <c r="CR45" i="35"/>
  <c r="CS45" i="35"/>
  <c r="CT45" i="35"/>
  <c r="CU45" i="35"/>
  <c r="CV45" i="35"/>
  <c r="CW45" i="35"/>
  <c r="CX45" i="35"/>
  <c r="CY45" i="35"/>
  <c r="CZ45" i="35"/>
  <c r="DA45" i="35"/>
  <c r="DB45" i="35"/>
  <c r="DC45" i="35"/>
  <c r="DD45" i="35"/>
  <c r="DE45" i="35"/>
  <c r="DF45" i="35"/>
  <c r="DG45" i="35"/>
  <c r="DH45" i="35"/>
  <c r="DI45" i="35"/>
  <c r="DJ45" i="35"/>
  <c r="DK45" i="35"/>
  <c r="DL45" i="35"/>
  <c r="DM45" i="35"/>
  <c r="DN45" i="35"/>
  <c r="DO45" i="35"/>
  <c r="DP45" i="35"/>
  <c r="DQ45" i="35"/>
  <c r="DR45" i="35"/>
  <c r="DS45" i="35"/>
  <c r="DT45" i="35"/>
  <c r="DU45" i="35"/>
  <c r="DV45" i="35"/>
  <c r="DW45" i="35"/>
  <c r="DX45" i="35"/>
  <c r="DY45" i="35"/>
  <c r="DZ45" i="35"/>
  <c r="EA45" i="35"/>
  <c r="EB45" i="35"/>
  <c r="EC45" i="35"/>
  <c r="ED45" i="35"/>
  <c r="EE45" i="35"/>
  <c r="EF45" i="35"/>
  <c r="BS46" i="35"/>
  <c r="BT46" i="35"/>
  <c r="BU46" i="35"/>
  <c r="BV46" i="35"/>
  <c r="BW46" i="35"/>
  <c r="BX46" i="35"/>
  <c r="BY46" i="35"/>
  <c r="BZ46" i="35"/>
  <c r="CA46" i="35"/>
  <c r="CB46" i="35"/>
  <c r="CC46" i="35"/>
  <c r="CD46" i="35"/>
  <c r="CE46" i="35"/>
  <c r="CF46" i="35"/>
  <c r="CG46" i="35"/>
  <c r="CH46" i="35"/>
  <c r="CI46" i="35"/>
  <c r="CJ46" i="35"/>
  <c r="CK46" i="35"/>
  <c r="CL46" i="35"/>
  <c r="CM46" i="35"/>
  <c r="CN46" i="35"/>
  <c r="CO46" i="35"/>
  <c r="CP46" i="35"/>
  <c r="CQ46" i="35"/>
  <c r="CR46" i="35"/>
  <c r="CS46" i="35"/>
  <c r="CT46" i="35"/>
  <c r="CU46" i="35"/>
  <c r="CV46" i="35"/>
  <c r="CW46" i="35"/>
  <c r="CX46" i="35"/>
  <c r="CY46" i="35"/>
  <c r="CZ46" i="35"/>
  <c r="DA46" i="35"/>
  <c r="DB46" i="35"/>
  <c r="DC46" i="35"/>
  <c r="DD46" i="35"/>
  <c r="DE46" i="35"/>
  <c r="DF46" i="35"/>
  <c r="DG46" i="35"/>
  <c r="DH46" i="35"/>
  <c r="DI46" i="35"/>
  <c r="DJ46" i="35"/>
  <c r="DK46" i="35"/>
  <c r="DL46" i="35"/>
  <c r="DM46" i="35"/>
  <c r="DN46" i="35"/>
  <c r="DO46" i="35"/>
  <c r="DP46" i="35"/>
  <c r="DQ46" i="35"/>
  <c r="DR46" i="35"/>
  <c r="DS46" i="35"/>
  <c r="DT46" i="35"/>
  <c r="DU46" i="35"/>
  <c r="DV46" i="35"/>
  <c r="DW46" i="35"/>
  <c r="DX46" i="35"/>
  <c r="DY46" i="35"/>
  <c r="DZ46" i="35"/>
  <c r="EA46" i="35"/>
  <c r="EB46" i="35"/>
  <c r="EC46" i="35"/>
  <c r="ED46" i="35"/>
  <c r="EE46" i="35"/>
  <c r="EF46" i="35"/>
  <c r="BS47" i="35"/>
  <c r="BT47" i="35"/>
  <c r="BU47" i="35"/>
  <c r="BV47" i="35"/>
  <c r="BW47" i="35"/>
  <c r="BX47" i="35"/>
  <c r="BY47" i="35"/>
  <c r="BZ47" i="35"/>
  <c r="CA47" i="35"/>
  <c r="CB47" i="35"/>
  <c r="CC47" i="35"/>
  <c r="CD47" i="35"/>
  <c r="CE47" i="35"/>
  <c r="CF47" i="35"/>
  <c r="CG47" i="35"/>
  <c r="CH47" i="35"/>
  <c r="CI47" i="35"/>
  <c r="CJ47" i="35"/>
  <c r="CK47" i="35"/>
  <c r="CL47" i="35"/>
  <c r="CM47" i="35"/>
  <c r="CN47" i="35"/>
  <c r="CO47" i="35"/>
  <c r="CP47" i="35"/>
  <c r="CQ47" i="35"/>
  <c r="CR47" i="35"/>
  <c r="CS47" i="35"/>
  <c r="CT47" i="35"/>
  <c r="CU47" i="35"/>
  <c r="CV47" i="35"/>
  <c r="CW47" i="35"/>
  <c r="CX47" i="35"/>
  <c r="CY47" i="35"/>
  <c r="CZ47" i="35"/>
  <c r="DA47" i="35"/>
  <c r="DB47" i="35"/>
  <c r="DC47" i="35"/>
  <c r="DD47" i="35"/>
  <c r="DE47" i="35"/>
  <c r="DF47" i="35"/>
  <c r="DG47" i="35"/>
  <c r="DH47" i="35"/>
  <c r="DI47" i="35"/>
  <c r="DJ47" i="35"/>
  <c r="DK47" i="35"/>
  <c r="DL47" i="35"/>
  <c r="DM47" i="35"/>
  <c r="DN47" i="35"/>
  <c r="DO47" i="35"/>
  <c r="DP47" i="35"/>
  <c r="DQ47" i="35"/>
  <c r="DR47" i="35"/>
  <c r="DS47" i="35"/>
  <c r="DT47" i="35"/>
  <c r="DU47" i="35"/>
  <c r="DV47" i="35"/>
  <c r="DW47" i="35"/>
  <c r="DX47" i="35"/>
  <c r="DY47" i="35"/>
  <c r="DZ47" i="35"/>
  <c r="EA47" i="35"/>
  <c r="EB47" i="35"/>
  <c r="EC47" i="35"/>
  <c r="ED47" i="35"/>
  <c r="EE47" i="35"/>
  <c r="EF47" i="35"/>
  <c r="BS48" i="35"/>
  <c r="BT48" i="35"/>
  <c r="BU48" i="35"/>
  <c r="BV48" i="35"/>
  <c r="BW48" i="35"/>
  <c r="BX48" i="35"/>
  <c r="BY48" i="35"/>
  <c r="BZ48" i="35"/>
  <c r="CA48" i="35"/>
  <c r="CB48" i="35"/>
  <c r="CC48" i="35"/>
  <c r="CD48" i="35"/>
  <c r="CE48" i="35"/>
  <c r="CF48" i="35"/>
  <c r="CG48" i="35"/>
  <c r="CH48" i="35"/>
  <c r="CI48" i="35"/>
  <c r="CJ48" i="35"/>
  <c r="CK48" i="35"/>
  <c r="CL48" i="35"/>
  <c r="CM48" i="35"/>
  <c r="CN48" i="35"/>
  <c r="CO48" i="35"/>
  <c r="CP48" i="35"/>
  <c r="CQ48" i="35"/>
  <c r="CR48" i="35"/>
  <c r="CS48" i="35"/>
  <c r="CT48" i="35"/>
  <c r="CU48" i="35"/>
  <c r="CV48" i="35"/>
  <c r="CW48" i="35"/>
  <c r="CX48" i="35"/>
  <c r="CY48" i="35"/>
  <c r="CZ48" i="35"/>
  <c r="DA48" i="35"/>
  <c r="DB48" i="35"/>
  <c r="DC48" i="35"/>
  <c r="DD48" i="35"/>
  <c r="DE48" i="35"/>
  <c r="DF48" i="35"/>
  <c r="DG48" i="35"/>
  <c r="DH48" i="35"/>
  <c r="DI48" i="35"/>
  <c r="DJ48" i="35"/>
  <c r="DK48" i="35"/>
  <c r="DL48" i="35"/>
  <c r="DM48" i="35"/>
  <c r="DN48" i="35"/>
  <c r="DO48" i="35"/>
  <c r="DP48" i="35"/>
  <c r="DQ48" i="35"/>
  <c r="DR48" i="35"/>
  <c r="DS48" i="35"/>
  <c r="DT48" i="35"/>
  <c r="DU48" i="35"/>
  <c r="DV48" i="35"/>
  <c r="DW48" i="35"/>
  <c r="DX48" i="35"/>
  <c r="DY48" i="35"/>
  <c r="DZ48" i="35"/>
  <c r="EA48" i="35"/>
  <c r="EB48" i="35"/>
  <c r="EC48" i="35"/>
  <c r="ED48" i="35"/>
  <c r="EE48" i="35"/>
  <c r="EF48" i="35"/>
  <c r="BS49" i="35"/>
  <c r="BT49" i="35"/>
  <c r="BU49" i="35"/>
  <c r="BV49" i="35"/>
  <c r="BW49" i="35"/>
  <c r="BX49" i="35"/>
  <c r="BY49" i="35"/>
  <c r="BZ49" i="35"/>
  <c r="CA49" i="35"/>
  <c r="CB49" i="35"/>
  <c r="CC49" i="35"/>
  <c r="CD49" i="35"/>
  <c r="CE49" i="35"/>
  <c r="CF49" i="35"/>
  <c r="CG49" i="35"/>
  <c r="CH49" i="35"/>
  <c r="CI49" i="35"/>
  <c r="CJ49" i="35"/>
  <c r="CK49" i="35"/>
  <c r="CL49" i="35"/>
  <c r="CM49" i="35"/>
  <c r="CN49" i="35"/>
  <c r="CO49" i="35"/>
  <c r="CP49" i="35"/>
  <c r="CQ49" i="35"/>
  <c r="CR49" i="35"/>
  <c r="CS49" i="35"/>
  <c r="CT49" i="35"/>
  <c r="CU49" i="35"/>
  <c r="CV49" i="35"/>
  <c r="CW49" i="35"/>
  <c r="CX49" i="35"/>
  <c r="CY49" i="35"/>
  <c r="CZ49" i="35"/>
  <c r="DA49" i="35"/>
  <c r="DB49" i="35"/>
  <c r="DC49" i="35"/>
  <c r="DD49" i="35"/>
  <c r="DE49" i="35"/>
  <c r="DF49" i="35"/>
  <c r="DG49" i="35"/>
  <c r="DH49" i="35"/>
  <c r="DI49" i="35"/>
  <c r="DJ49" i="35"/>
  <c r="DK49" i="35"/>
  <c r="DL49" i="35"/>
  <c r="DM49" i="35"/>
  <c r="DN49" i="35"/>
  <c r="DO49" i="35"/>
  <c r="DP49" i="35"/>
  <c r="DQ49" i="35"/>
  <c r="DR49" i="35"/>
  <c r="DS49" i="35"/>
  <c r="DT49" i="35"/>
  <c r="DU49" i="35"/>
  <c r="DV49" i="35"/>
  <c r="DW49" i="35"/>
  <c r="DX49" i="35"/>
  <c r="DY49" i="35"/>
  <c r="DZ49" i="35"/>
  <c r="EA49" i="35"/>
  <c r="EB49" i="35"/>
  <c r="EC49" i="35"/>
  <c r="ED49" i="35"/>
  <c r="EE49" i="35"/>
  <c r="EF49" i="35"/>
  <c r="BS50" i="35"/>
  <c r="BT50" i="35"/>
  <c r="BU50" i="35"/>
  <c r="BV50" i="35"/>
  <c r="BW50" i="35"/>
  <c r="BX50" i="35"/>
  <c r="BY50" i="35"/>
  <c r="BZ50" i="35"/>
  <c r="CA50" i="35"/>
  <c r="CB50" i="35"/>
  <c r="CC50" i="35"/>
  <c r="CD50" i="35"/>
  <c r="CE50" i="35"/>
  <c r="CF50" i="35"/>
  <c r="CG50" i="35"/>
  <c r="CH50" i="35"/>
  <c r="CI50" i="35"/>
  <c r="CJ50" i="35"/>
  <c r="CK50" i="35"/>
  <c r="CL50" i="35"/>
  <c r="CM50" i="35"/>
  <c r="CN50" i="35"/>
  <c r="CO50" i="35"/>
  <c r="CP50" i="35"/>
  <c r="CQ50" i="35"/>
  <c r="CR50" i="35"/>
  <c r="CS50" i="35"/>
  <c r="CT50" i="35"/>
  <c r="CU50" i="35"/>
  <c r="CV50" i="35"/>
  <c r="CW50" i="35"/>
  <c r="CX50" i="35"/>
  <c r="CY50" i="35"/>
  <c r="CZ50" i="35"/>
  <c r="DA50" i="35"/>
  <c r="DB50" i="35"/>
  <c r="DC50" i="35"/>
  <c r="DD50" i="35"/>
  <c r="DE50" i="35"/>
  <c r="DF50" i="35"/>
  <c r="DG50" i="35"/>
  <c r="DH50" i="35"/>
  <c r="DI50" i="35"/>
  <c r="DJ50" i="35"/>
  <c r="DK50" i="35"/>
  <c r="DL50" i="35"/>
  <c r="DM50" i="35"/>
  <c r="DN50" i="35"/>
  <c r="DO50" i="35"/>
  <c r="DP50" i="35"/>
  <c r="DQ50" i="35"/>
  <c r="DR50" i="35"/>
  <c r="DS50" i="35"/>
  <c r="DT50" i="35"/>
  <c r="DU50" i="35"/>
  <c r="DV50" i="35"/>
  <c r="DW50" i="35"/>
  <c r="DX50" i="35"/>
  <c r="DY50" i="35"/>
  <c r="DZ50" i="35"/>
  <c r="EA50" i="35"/>
  <c r="EB50" i="35"/>
  <c r="EC50" i="35"/>
  <c r="ED50" i="35"/>
  <c r="EE50" i="35"/>
  <c r="EF50" i="35"/>
  <c r="BS51" i="35"/>
  <c r="BT51" i="35"/>
  <c r="BU51" i="35"/>
  <c r="BV51" i="35"/>
  <c r="BW51" i="35"/>
  <c r="BX51" i="35"/>
  <c r="BY51" i="35"/>
  <c r="BZ51" i="35"/>
  <c r="CA51" i="35"/>
  <c r="CB51" i="35"/>
  <c r="CC51" i="35"/>
  <c r="CD51" i="35"/>
  <c r="CE51" i="35"/>
  <c r="CF51" i="35"/>
  <c r="CG51" i="35"/>
  <c r="CH51" i="35"/>
  <c r="CI51" i="35"/>
  <c r="CJ51" i="35"/>
  <c r="CK51" i="35"/>
  <c r="CL51" i="35"/>
  <c r="CM51" i="35"/>
  <c r="CN51" i="35"/>
  <c r="CO51" i="35"/>
  <c r="CP51" i="35"/>
  <c r="CQ51" i="35"/>
  <c r="CR51" i="35"/>
  <c r="CS51" i="35"/>
  <c r="CT51" i="35"/>
  <c r="CU51" i="35"/>
  <c r="CV51" i="35"/>
  <c r="CW51" i="35"/>
  <c r="CX51" i="35"/>
  <c r="CY51" i="35"/>
  <c r="CZ51" i="35"/>
  <c r="DA51" i="35"/>
  <c r="DB51" i="35"/>
  <c r="DC51" i="35"/>
  <c r="DD51" i="35"/>
  <c r="DE51" i="35"/>
  <c r="DF51" i="35"/>
  <c r="DG51" i="35"/>
  <c r="DH51" i="35"/>
  <c r="DI51" i="35"/>
  <c r="DJ51" i="35"/>
  <c r="DK51" i="35"/>
  <c r="DL51" i="35"/>
  <c r="DM51" i="35"/>
  <c r="DN51" i="35"/>
  <c r="DO51" i="35"/>
  <c r="DP51" i="35"/>
  <c r="DQ51" i="35"/>
  <c r="DR51" i="35"/>
  <c r="DS51" i="35"/>
  <c r="DT51" i="35"/>
  <c r="DU51" i="35"/>
  <c r="DV51" i="35"/>
  <c r="DW51" i="35"/>
  <c r="DX51" i="35"/>
  <c r="DY51" i="35"/>
  <c r="DZ51" i="35"/>
  <c r="EA51" i="35"/>
  <c r="EB51" i="35"/>
  <c r="EC51" i="35"/>
  <c r="ED51" i="35"/>
  <c r="EE51" i="35"/>
  <c r="EF51" i="35"/>
  <c r="BS52" i="35"/>
  <c r="BT52" i="35"/>
  <c r="BU52" i="35"/>
  <c r="BV52" i="35"/>
  <c r="BW52" i="35"/>
  <c r="BX52" i="35"/>
  <c r="BY52" i="35"/>
  <c r="BZ52" i="35"/>
  <c r="CA52" i="35"/>
  <c r="CB52" i="35"/>
  <c r="CC52" i="35"/>
  <c r="CD52" i="35"/>
  <c r="CE52" i="35"/>
  <c r="CF52" i="35"/>
  <c r="CG52" i="35"/>
  <c r="CH52" i="35"/>
  <c r="CI52" i="35"/>
  <c r="CJ52" i="35"/>
  <c r="CK52" i="35"/>
  <c r="CL52" i="35"/>
  <c r="CM52" i="35"/>
  <c r="CN52" i="35"/>
  <c r="CO52" i="35"/>
  <c r="CP52" i="35"/>
  <c r="CQ52" i="35"/>
  <c r="CR52" i="35"/>
  <c r="CS52" i="35"/>
  <c r="CT52" i="35"/>
  <c r="CU52" i="35"/>
  <c r="CV52" i="35"/>
  <c r="CW52" i="35"/>
  <c r="CX52" i="35"/>
  <c r="CY52" i="35"/>
  <c r="CZ52" i="35"/>
  <c r="DA52" i="35"/>
  <c r="DB52" i="35"/>
  <c r="DC52" i="35"/>
  <c r="DD52" i="35"/>
  <c r="DE52" i="35"/>
  <c r="DF52" i="35"/>
  <c r="DG52" i="35"/>
  <c r="DH52" i="35"/>
  <c r="DI52" i="35"/>
  <c r="DJ52" i="35"/>
  <c r="DK52" i="35"/>
  <c r="DL52" i="35"/>
  <c r="DM52" i="35"/>
  <c r="DN52" i="35"/>
  <c r="DO52" i="35"/>
  <c r="DP52" i="35"/>
  <c r="DQ52" i="35"/>
  <c r="DR52" i="35"/>
  <c r="DS52" i="35"/>
  <c r="DT52" i="35"/>
  <c r="DU52" i="35"/>
  <c r="DV52" i="35"/>
  <c r="DW52" i="35"/>
  <c r="DX52" i="35"/>
  <c r="DY52" i="35"/>
  <c r="DZ52" i="35"/>
  <c r="EA52" i="35"/>
  <c r="EB52" i="35"/>
  <c r="EC52" i="35"/>
  <c r="ED52" i="35"/>
  <c r="EE52" i="35"/>
  <c r="EF52" i="35"/>
  <c r="BS53" i="35"/>
  <c r="BT53" i="35"/>
  <c r="BU53" i="35"/>
  <c r="BV53" i="35"/>
  <c r="BW53" i="35"/>
  <c r="BX53" i="35"/>
  <c r="BY53" i="35"/>
  <c r="BZ53" i="35"/>
  <c r="CA53" i="35"/>
  <c r="CB53" i="35"/>
  <c r="CC53" i="35"/>
  <c r="CD53" i="35"/>
  <c r="CE53" i="35"/>
  <c r="CF53" i="35"/>
  <c r="CG53" i="35"/>
  <c r="CH53" i="35"/>
  <c r="CI53" i="35"/>
  <c r="CJ53" i="35"/>
  <c r="CK53" i="35"/>
  <c r="CL53" i="35"/>
  <c r="CM53" i="35"/>
  <c r="CN53" i="35"/>
  <c r="CO53" i="35"/>
  <c r="CP53" i="35"/>
  <c r="CQ53" i="35"/>
  <c r="CR53" i="35"/>
  <c r="CS53" i="35"/>
  <c r="CT53" i="35"/>
  <c r="CU53" i="35"/>
  <c r="CV53" i="35"/>
  <c r="CW53" i="35"/>
  <c r="CX53" i="35"/>
  <c r="CY53" i="35"/>
  <c r="CZ53" i="35"/>
  <c r="DA53" i="35"/>
  <c r="DB53" i="35"/>
  <c r="DC53" i="35"/>
  <c r="DD53" i="35"/>
  <c r="DE53" i="35"/>
  <c r="DF53" i="35"/>
  <c r="DG53" i="35"/>
  <c r="DH53" i="35"/>
  <c r="DI53" i="35"/>
  <c r="DJ53" i="35"/>
  <c r="DK53" i="35"/>
  <c r="DL53" i="35"/>
  <c r="DM53" i="35"/>
  <c r="DN53" i="35"/>
  <c r="DO53" i="35"/>
  <c r="DP53" i="35"/>
  <c r="DQ53" i="35"/>
  <c r="DR53" i="35"/>
  <c r="DS53" i="35"/>
  <c r="DT53" i="35"/>
  <c r="DU53" i="35"/>
  <c r="DV53" i="35"/>
  <c r="DW53" i="35"/>
  <c r="DX53" i="35"/>
  <c r="DY53" i="35"/>
  <c r="DZ53" i="35"/>
  <c r="EA53" i="35"/>
  <c r="EB53" i="35"/>
  <c r="EC53" i="35"/>
  <c r="ED53" i="35"/>
  <c r="EE53" i="35"/>
  <c r="EF53" i="35"/>
  <c r="BS54" i="35"/>
  <c r="BT54" i="35"/>
  <c r="BU54" i="35"/>
  <c r="BV54" i="35"/>
  <c r="BW54" i="35"/>
  <c r="BX54" i="35"/>
  <c r="BY54" i="35"/>
  <c r="BZ54" i="35"/>
  <c r="CA54" i="35"/>
  <c r="CB54" i="35"/>
  <c r="CC54" i="35"/>
  <c r="CD54" i="35"/>
  <c r="CE54" i="35"/>
  <c r="CF54" i="35"/>
  <c r="CG54" i="35"/>
  <c r="CH54" i="35"/>
  <c r="CI54" i="35"/>
  <c r="CJ54" i="35"/>
  <c r="CK54" i="35"/>
  <c r="CL54" i="35"/>
  <c r="CM54" i="35"/>
  <c r="CN54" i="35"/>
  <c r="CO54" i="35"/>
  <c r="CP54" i="35"/>
  <c r="CQ54" i="35"/>
  <c r="CR54" i="35"/>
  <c r="CS54" i="35"/>
  <c r="CT54" i="35"/>
  <c r="CU54" i="35"/>
  <c r="CV54" i="35"/>
  <c r="CW54" i="35"/>
  <c r="CX54" i="35"/>
  <c r="CY54" i="35"/>
  <c r="CZ54" i="35"/>
  <c r="DA54" i="35"/>
  <c r="DB54" i="35"/>
  <c r="DC54" i="35"/>
  <c r="DD54" i="35"/>
  <c r="DE54" i="35"/>
  <c r="DF54" i="35"/>
  <c r="DG54" i="35"/>
  <c r="DH54" i="35"/>
  <c r="DI54" i="35"/>
  <c r="DJ54" i="35"/>
  <c r="DK54" i="35"/>
  <c r="DL54" i="35"/>
  <c r="DM54" i="35"/>
  <c r="DN54" i="35"/>
  <c r="DO54" i="35"/>
  <c r="DP54" i="35"/>
  <c r="DQ54" i="35"/>
  <c r="DR54" i="35"/>
  <c r="DS54" i="35"/>
  <c r="DT54" i="35"/>
  <c r="DU54" i="35"/>
  <c r="DV54" i="35"/>
  <c r="DW54" i="35"/>
  <c r="DX54" i="35"/>
  <c r="DY54" i="35"/>
  <c r="DZ54" i="35"/>
  <c r="EA54" i="35"/>
  <c r="EB54" i="35"/>
  <c r="EC54" i="35"/>
  <c r="ED54" i="35"/>
  <c r="EE54" i="35"/>
  <c r="EF54" i="35"/>
  <c r="BS55" i="35"/>
  <c r="BT55" i="35"/>
  <c r="BU55" i="35"/>
  <c r="BV55" i="35"/>
  <c r="BW55" i="35"/>
  <c r="BX55" i="35"/>
  <c r="BY55" i="35"/>
  <c r="BZ55" i="35"/>
  <c r="CA55" i="35"/>
  <c r="CB55" i="35"/>
  <c r="CC55" i="35"/>
  <c r="CD55" i="35"/>
  <c r="CE55" i="35"/>
  <c r="CF55" i="35"/>
  <c r="CG55" i="35"/>
  <c r="CH55" i="35"/>
  <c r="CI55" i="35"/>
  <c r="CJ55" i="35"/>
  <c r="CK55" i="35"/>
  <c r="CL55" i="35"/>
  <c r="CM55" i="35"/>
  <c r="CN55" i="35"/>
  <c r="CO55" i="35"/>
  <c r="CP55" i="35"/>
  <c r="CQ55" i="35"/>
  <c r="CR55" i="35"/>
  <c r="CS55" i="35"/>
  <c r="CT55" i="35"/>
  <c r="CU55" i="35"/>
  <c r="CV55" i="35"/>
  <c r="CW55" i="35"/>
  <c r="CX55" i="35"/>
  <c r="CY55" i="35"/>
  <c r="CZ55" i="35"/>
  <c r="DA55" i="35"/>
  <c r="DB55" i="35"/>
  <c r="DC55" i="35"/>
  <c r="DD55" i="35"/>
  <c r="DE55" i="35"/>
  <c r="DF55" i="35"/>
  <c r="DG55" i="35"/>
  <c r="DH55" i="35"/>
  <c r="DI55" i="35"/>
  <c r="DJ55" i="35"/>
  <c r="DK55" i="35"/>
  <c r="DL55" i="35"/>
  <c r="DM55" i="35"/>
  <c r="DN55" i="35"/>
  <c r="DO55" i="35"/>
  <c r="DP55" i="35"/>
  <c r="DQ55" i="35"/>
  <c r="DR55" i="35"/>
  <c r="DS55" i="35"/>
  <c r="DT55" i="35"/>
  <c r="DU55" i="35"/>
  <c r="DV55" i="35"/>
  <c r="DW55" i="35"/>
  <c r="DX55" i="35"/>
  <c r="DY55" i="35"/>
  <c r="DZ55" i="35"/>
  <c r="EA55" i="35"/>
  <c r="EB55" i="35"/>
  <c r="EC55" i="35"/>
  <c r="ED55" i="35"/>
  <c r="EE55" i="35"/>
  <c r="EF55" i="35"/>
  <c r="BS56" i="35"/>
  <c r="BT56" i="35"/>
  <c r="BU56" i="35"/>
  <c r="BV56" i="35"/>
  <c r="BW56" i="35"/>
  <c r="BX56" i="35"/>
  <c r="BY56" i="35"/>
  <c r="BZ56" i="35"/>
  <c r="CA56" i="35"/>
  <c r="CB56" i="35"/>
  <c r="CC56" i="35"/>
  <c r="CD56" i="35"/>
  <c r="CE56" i="35"/>
  <c r="CF56" i="35"/>
  <c r="CG56" i="35"/>
  <c r="CH56" i="35"/>
  <c r="CI56" i="35"/>
  <c r="CJ56" i="35"/>
  <c r="CK56" i="35"/>
  <c r="CL56" i="35"/>
  <c r="CM56" i="35"/>
  <c r="CN56" i="35"/>
  <c r="CO56" i="35"/>
  <c r="CP56" i="35"/>
  <c r="CQ56" i="35"/>
  <c r="CR56" i="35"/>
  <c r="CS56" i="35"/>
  <c r="CT56" i="35"/>
  <c r="CU56" i="35"/>
  <c r="CV56" i="35"/>
  <c r="CW56" i="35"/>
  <c r="CX56" i="35"/>
  <c r="CY56" i="35"/>
  <c r="CZ56" i="35"/>
  <c r="DA56" i="35"/>
  <c r="DB56" i="35"/>
  <c r="DC56" i="35"/>
  <c r="DD56" i="35"/>
  <c r="DE56" i="35"/>
  <c r="DF56" i="35"/>
  <c r="DG56" i="35"/>
  <c r="DH56" i="35"/>
  <c r="DI56" i="35"/>
  <c r="DJ56" i="35"/>
  <c r="DK56" i="35"/>
  <c r="DL56" i="35"/>
  <c r="DM56" i="35"/>
  <c r="DN56" i="35"/>
  <c r="DO56" i="35"/>
  <c r="DP56" i="35"/>
  <c r="DQ56" i="35"/>
  <c r="DR56" i="35"/>
  <c r="DS56" i="35"/>
  <c r="DT56" i="35"/>
  <c r="DU56" i="35"/>
  <c r="DV56" i="35"/>
  <c r="DW56" i="35"/>
  <c r="DX56" i="35"/>
  <c r="DY56" i="35"/>
  <c r="DZ56" i="35"/>
  <c r="EA56" i="35"/>
  <c r="EB56" i="35"/>
  <c r="EC56" i="35"/>
  <c r="ED56" i="35"/>
  <c r="EE56" i="35"/>
  <c r="EF56" i="35"/>
  <c r="BS57" i="35"/>
  <c r="BT57" i="35"/>
  <c r="BU57" i="35"/>
  <c r="BV57" i="35"/>
  <c r="BW57" i="35"/>
  <c r="BX57" i="35"/>
  <c r="BY57" i="35"/>
  <c r="BZ57" i="35"/>
  <c r="CA57" i="35"/>
  <c r="CB57" i="35"/>
  <c r="CC57" i="35"/>
  <c r="CD57" i="35"/>
  <c r="CE57" i="35"/>
  <c r="CF57" i="35"/>
  <c r="CG57" i="35"/>
  <c r="CH57" i="35"/>
  <c r="CI57" i="35"/>
  <c r="CJ57" i="35"/>
  <c r="CK57" i="35"/>
  <c r="CL57" i="35"/>
  <c r="CM57" i="35"/>
  <c r="CN57" i="35"/>
  <c r="CO57" i="35"/>
  <c r="CP57" i="35"/>
  <c r="CQ57" i="35"/>
  <c r="CR57" i="35"/>
  <c r="CS57" i="35"/>
  <c r="CT57" i="35"/>
  <c r="CU57" i="35"/>
  <c r="CV57" i="35"/>
  <c r="CW57" i="35"/>
  <c r="CX57" i="35"/>
  <c r="CY57" i="35"/>
  <c r="CZ57" i="35"/>
  <c r="DA57" i="35"/>
  <c r="DB57" i="35"/>
  <c r="DC57" i="35"/>
  <c r="DD57" i="35"/>
  <c r="DE57" i="35"/>
  <c r="DF57" i="35"/>
  <c r="DG57" i="35"/>
  <c r="DH57" i="35"/>
  <c r="DI57" i="35"/>
  <c r="DJ57" i="35"/>
  <c r="DK57" i="35"/>
  <c r="DL57" i="35"/>
  <c r="DM57" i="35"/>
  <c r="DN57" i="35"/>
  <c r="DO57" i="35"/>
  <c r="DP57" i="35"/>
  <c r="DQ57" i="35"/>
  <c r="DR57" i="35"/>
  <c r="DS57" i="35"/>
  <c r="DT57" i="35"/>
  <c r="DU57" i="35"/>
  <c r="DV57" i="35"/>
  <c r="DW57" i="35"/>
  <c r="DX57" i="35"/>
  <c r="DY57" i="35"/>
  <c r="DZ57" i="35"/>
  <c r="EA57" i="35"/>
  <c r="EB57" i="35"/>
  <c r="EC57" i="35"/>
  <c r="ED57" i="35"/>
  <c r="EE57" i="35"/>
  <c r="EF57" i="35"/>
  <c r="BS58" i="35"/>
  <c r="BT58" i="35"/>
  <c r="BU58" i="35"/>
  <c r="BV58" i="35"/>
  <c r="BW58" i="35"/>
  <c r="BX58" i="35"/>
  <c r="BY58" i="35"/>
  <c r="BZ58" i="35"/>
  <c r="CA58" i="35"/>
  <c r="CB58" i="35"/>
  <c r="CC58" i="35"/>
  <c r="CD58" i="35"/>
  <c r="CE58" i="35"/>
  <c r="CF58" i="35"/>
  <c r="CG58" i="35"/>
  <c r="CH58" i="35"/>
  <c r="CI58" i="35"/>
  <c r="CJ58" i="35"/>
  <c r="CK58" i="35"/>
  <c r="CL58" i="35"/>
  <c r="CM58" i="35"/>
  <c r="CN58" i="35"/>
  <c r="CO58" i="35"/>
  <c r="CP58" i="35"/>
  <c r="CQ58" i="35"/>
  <c r="CR58" i="35"/>
  <c r="CS58" i="35"/>
  <c r="CT58" i="35"/>
  <c r="CU58" i="35"/>
  <c r="CV58" i="35"/>
  <c r="CW58" i="35"/>
  <c r="CX58" i="35"/>
  <c r="CY58" i="35"/>
  <c r="CZ58" i="35"/>
  <c r="DA58" i="35"/>
  <c r="DB58" i="35"/>
  <c r="DC58" i="35"/>
  <c r="DD58" i="35"/>
  <c r="DE58" i="35"/>
  <c r="DF58" i="35"/>
  <c r="DG58" i="35"/>
  <c r="DH58" i="35"/>
  <c r="DI58" i="35"/>
  <c r="DJ58" i="35"/>
  <c r="DK58" i="35"/>
  <c r="DL58" i="35"/>
  <c r="DM58" i="35"/>
  <c r="DN58" i="35"/>
  <c r="DO58" i="35"/>
  <c r="DP58" i="35"/>
  <c r="DQ58" i="35"/>
  <c r="DR58" i="35"/>
  <c r="DS58" i="35"/>
  <c r="DT58" i="35"/>
  <c r="DU58" i="35"/>
  <c r="DV58" i="35"/>
  <c r="DW58" i="35"/>
  <c r="DX58" i="35"/>
  <c r="DY58" i="35"/>
  <c r="DZ58" i="35"/>
  <c r="EA58" i="35"/>
  <c r="EB58" i="35"/>
  <c r="EC58" i="35"/>
  <c r="ED58" i="35"/>
  <c r="EE58" i="35"/>
  <c r="EF58" i="35"/>
  <c r="BS59" i="35"/>
  <c r="BT59" i="35"/>
  <c r="BU59" i="35"/>
  <c r="BV59" i="35"/>
  <c r="BW59" i="35"/>
  <c r="BX59" i="35"/>
  <c r="BY59" i="35"/>
  <c r="BZ59" i="35"/>
  <c r="CA59" i="35"/>
  <c r="CB59" i="35"/>
  <c r="CC59" i="35"/>
  <c r="CD59" i="35"/>
  <c r="CE59" i="35"/>
  <c r="CF59" i="35"/>
  <c r="CG59" i="35"/>
  <c r="CH59" i="35"/>
  <c r="CI59" i="35"/>
  <c r="CJ59" i="35"/>
  <c r="CK59" i="35"/>
  <c r="CL59" i="35"/>
  <c r="CM59" i="35"/>
  <c r="CN59" i="35"/>
  <c r="CO59" i="35"/>
  <c r="CP59" i="35"/>
  <c r="CQ59" i="35"/>
  <c r="CR59" i="35"/>
  <c r="CS59" i="35"/>
  <c r="CT59" i="35"/>
  <c r="CU59" i="35"/>
  <c r="CV59" i="35"/>
  <c r="CW59" i="35"/>
  <c r="CX59" i="35"/>
  <c r="CY59" i="35"/>
  <c r="CZ59" i="35"/>
  <c r="DA59" i="35"/>
  <c r="DB59" i="35"/>
  <c r="DC59" i="35"/>
  <c r="DD59" i="35"/>
  <c r="DE59" i="35"/>
  <c r="DF59" i="35"/>
  <c r="DG59" i="35"/>
  <c r="DH59" i="35"/>
  <c r="DI59" i="35"/>
  <c r="DJ59" i="35"/>
  <c r="DK59" i="35"/>
  <c r="DL59" i="35"/>
  <c r="DM59" i="35"/>
  <c r="DN59" i="35"/>
  <c r="DO59" i="35"/>
  <c r="DP59" i="35"/>
  <c r="DQ59" i="35"/>
  <c r="DR59" i="35"/>
  <c r="DS59" i="35"/>
  <c r="DT59" i="35"/>
  <c r="DU59" i="35"/>
  <c r="DV59" i="35"/>
  <c r="DW59" i="35"/>
  <c r="DX59" i="35"/>
  <c r="DY59" i="35"/>
  <c r="DZ59" i="35"/>
  <c r="EA59" i="35"/>
  <c r="EB59" i="35"/>
  <c r="EC59" i="35"/>
  <c r="ED59" i="35"/>
  <c r="EE59" i="35"/>
  <c r="EF59" i="35"/>
  <c r="BS60" i="35"/>
  <c r="BT60" i="35"/>
  <c r="BU60" i="35"/>
  <c r="BV60" i="35"/>
  <c r="BW60" i="35"/>
  <c r="BX60" i="35"/>
  <c r="BY60" i="35"/>
  <c r="BZ60" i="35"/>
  <c r="CA60" i="35"/>
  <c r="CB60" i="35"/>
  <c r="CC60" i="35"/>
  <c r="CD60" i="35"/>
  <c r="CE60" i="35"/>
  <c r="CF60" i="35"/>
  <c r="CG60" i="35"/>
  <c r="CH60" i="35"/>
  <c r="CI60" i="35"/>
  <c r="CJ60" i="35"/>
  <c r="CK60" i="35"/>
  <c r="CL60" i="35"/>
  <c r="CM60" i="35"/>
  <c r="CN60" i="35"/>
  <c r="CO60" i="35"/>
  <c r="CP60" i="35"/>
  <c r="CQ60" i="35"/>
  <c r="CR60" i="35"/>
  <c r="CS60" i="35"/>
  <c r="CT60" i="35"/>
  <c r="CU60" i="35"/>
  <c r="CV60" i="35"/>
  <c r="CW60" i="35"/>
  <c r="CX60" i="35"/>
  <c r="CY60" i="35"/>
  <c r="CZ60" i="35"/>
  <c r="DA60" i="35"/>
  <c r="DB60" i="35"/>
  <c r="DC60" i="35"/>
  <c r="DD60" i="35"/>
  <c r="DE60" i="35"/>
  <c r="DF60" i="35"/>
  <c r="DG60" i="35"/>
  <c r="DH60" i="35"/>
  <c r="DI60" i="35"/>
  <c r="DJ60" i="35"/>
  <c r="DK60" i="35"/>
  <c r="DL60" i="35"/>
  <c r="DM60" i="35"/>
  <c r="DN60" i="35"/>
  <c r="DO60" i="35"/>
  <c r="DP60" i="35"/>
  <c r="DQ60" i="35"/>
  <c r="DR60" i="35"/>
  <c r="DS60" i="35"/>
  <c r="DT60" i="35"/>
  <c r="DU60" i="35"/>
  <c r="DV60" i="35"/>
  <c r="DW60" i="35"/>
  <c r="DX60" i="35"/>
  <c r="DY60" i="35"/>
  <c r="DZ60" i="35"/>
  <c r="EA60" i="35"/>
  <c r="EB60" i="35"/>
  <c r="EC60" i="35"/>
  <c r="ED60" i="35"/>
  <c r="EE60" i="35"/>
  <c r="EF60" i="35"/>
  <c r="BS61" i="35"/>
  <c r="BT61" i="35"/>
  <c r="BU61" i="35"/>
  <c r="BV61" i="35"/>
  <c r="BW61" i="35"/>
  <c r="BX61" i="35"/>
  <c r="BY61" i="35"/>
  <c r="BZ61" i="35"/>
  <c r="CA61" i="35"/>
  <c r="CB61" i="35"/>
  <c r="CC61" i="35"/>
  <c r="CD61" i="35"/>
  <c r="CE61" i="35"/>
  <c r="CF61" i="35"/>
  <c r="CG61" i="35"/>
  <c r="CH61" i="35"/>
  <c r="CI61" i="35"/>
  <c r="CJ61" i="35"/>
  <c r="CK61" i="35"/>
  <c r="CL61" i="35"/>
  <c r="CM61" i="35"/>
  <c r="CN61" i="35"/>
  <c r="CO61" i="35"/>
  <c r="CP61" i="35"/>
  <c r="CQ61" i="35"/>
  <c r="CR61" i="35"/>
  <c r="CS61" i="35"/>
  <c r="CT61" i="35"/>
  <c r="CU61" i="35"/>
  <c r="CV61" i="35"/>
  <c r="CW61" i="35"/>
  <c r="CX61" i="35"/>
  <c r="CY61" i="35"/>
  <c r="CZ61" i="35"/>
  <c r="DA61" i="35"/>
  <c r="DB61" i="35"/>
  <c r="DC61" i="35"/>
  <c r="DD61" i="35"/>
  <c r="DE61" i="35"/>
  <c r="DF61" i="35"/>
  <c r="DG61" i="35"/>
  <c r="DH61" i="35"/>
  <c r="DI61" i="35"/>
  <c r="DJ61" i="35"/>
  <c r="DK61" i="35"/>
  <c r="DL61" i="35"/>
  <c r="DM61" i="35"/>
  <c r="DN61" i="35"/>
  <c r="DO61" i="35"/>
  <c r="DP61" i="35"/>
  <c r="DQ61" i="35"/>
  <c r="DR61" i="35"/>
  <c r="DS61" i="35"/>
  <c r="DT61" i="35"/>
  <c r="DU61" i="35"/>
  <c r="DV61" i="35"/>
  <c r="DW61" i="35"/>
  <c r="DX61" i="35"/>
  <c r="DY61" i="35"/>
  <c r="DZ61" i="35"/>
  <c r="EA61" i="35"/>
  <c r="EB61" i="35"/>
  <c r="EC61" i="35"/>
  <c r="ED61" i="35"/>
  <c r="EE61" i="35"/>
  <c r="EF61" i="35"/>
  <c r="BS62" i="35"/>
  <c r="BT62" i="35"/>
  <c r="BU62" i="35"/>
  <c r="BV62" i="35"/>
  <c r="BW62" i="35"/>
  <c r="BX62" i="35"/>
  <c r="BY62" i="35"/>
  <c r="BZ62" i="35"/>
  <c r="CA62" i="35"/>
  <c r="CB62" i="35"/>
  <c r="CC62" i="35"/>
  <c r="CD62" i="35"/>
  <c r="CE62" i="35"/>
  <c r="CF62" i="35"/>
  <c r="CG62" i="35"/>
  <c r="CH62" i="35"/>
  <c r="CI62" i="35"/>
  <c r="CJ62" i="35"/>
  <c r="CK62" i="35"/>
  <c r="CL62" i="35"/>
  <c r="CM62" i="35"/>
  <c r="CN62" i="35"/>
  <c r="CO62" i="35"/>
  <c r="CP62" i="35"/>
  <c r="CQ62" i="35"/>
  <c r="CR62" i="35"/>
  <c r="CS62" i="35"/>
  <c r="CT62" i="35"/>
  <c r="CU62" i="35"/>
  <c r="CV62" i="35"/>
  <c r="CW62" i="35"/>
  <c r="CX62" i="35"/>
  <c r="CY62" i="35"/>
  <c r="CZ62" i="35"/>
  <c r="DA62" i="35"/>
  <c r="DB62" i="35"/>
  <c r="DC62" i="35"/>
  <c r="DD62" i="35"/>
  <c r="DE62" i="35"/>
  <c r="DF62" i="35"/>
  <c r="DG62" i="35"/>
  <c r="DH62" i="35"/>
  <c r="DI62" i="35"/>
  <c r="DJ62" i="35"/>
  <c r="DK62" i="35"/>
  <c r="DL62" i="35"/>
  <c r="DM62" i="35"/>
  <c r="DN62" i="35"/>
  <c r="DO62" i="35"/>
  <c r="DP62" i="35"/>
  <c r="DQ62" i="35"/>
  <c r="DR62" i="35"/>
  <c r="DS62" i="35"/>
  <c r="DT62" i="35"/>
  <c r="DU62" i="35"/>
  <c r="DV62" i="35"/>
  <c r="DW62" i="35"/>
  <c r="DX62" i="35"/>
  <c r="DY62" i="35"/>
  <c r="DZ62" i="35"/>
  <c r="EA62" i="35"/>
  <c r="EB62" i="35"/>
  <c r="EC62" i="35"/>
  <c r="ED62" i="35"/>
  <c r="EE62" i="35"/>
  <c r="EF62" i="35"/>
  <c r="BS63" i="35"/>
  <c r="BT63" i="35"/>
  <c r="BU63" i="35"/>
  <c r="BV63" i="35"/>
  <c r="BW63" i="35"/>
  <c r="BX63" i="35"/>
  <c r="BY63" i="35"/>
  <c r="BZ63" i="35"/>
  <c r="CA63" i="35"/>
  <c r="CB63" i="35"/>
  <c r="CC63" i="35"/>
  <c r="CD63" i="35"/>
  <c r="CE63" i="35"/>
  <c r="CF63" i="35"/>
  <c r="CG63" i="35"/>
  <c r="CH63" i="35"/>
  <c r="CI63" i="35"/>
  <c r="CJ63" i="35"/>
  <c r="CK63" i="35"/>
  <c r="CL63" i="35"/>
  <c r="CM63" i="35"/>
  <c r="CN63" i="35"/>
  <c r="CO63" i="35"/>
  <c r="CP63" i="35"/>
  <c r="CQ63" i="35"/>
  <c r="CR63" i="35"/>
  <c r="CS63" i="35"/>
  <c r="CT63" i="35"/>
  <c r="CU63" i="35"/>
  <c r="CV63" i="35"/>
  <c r="CW63" i="35"/>
  <c r="CX63" i="35"/>
  <c r="CY63" i="35"/>
  <c r="CZ63" i="35"/>
  <c r="DA63" i="35"/>
  <c r="DB63" i="35"/>
  <c r="DC63" i="35"/>
  <c r="DD63" i="35"/>
  <c r="DE63" i="35"/>
  <c r="DF63" i="35"/>
  <c r="DG63" i="35"/>
  <c r="DH63" i="35"/>
  <c r="DI63" i="35"/>
  <c r="DJ63" i="35"/>
  <c r="DK63" i="35"/>
  <c r="DL63" i="35"/>
  <c r="DM63" i="35"/>
  <c r="DN63" i="35"/>
  <c r="DO63" i="35"/>
  <c r="DP63" i="35"/>
  <c r="DQ63" i="35"/>
  <c r="DR63" i="35"/>
  <c r="DS63" i="35"/>
  <c r="DT63" i="35"/>
  <c r="DU63" i="35"/>
  <c r="DV63" i="35"/>
  <c r="DW63" i="35"/>
  <c r="DX63" i="35"/>
  <c r="DY63" i="35"/>
  <c r="DZ63" i="35"/>
  <c r="EA63" i="35"/>
  <c r="EB63" i="35"/>
  <c r="EC63" i="35"/>
  <c r="ED63" i="35"/>
  <c r="EE63" i="35"/>
  <c r="EF63" i="35"/>
  <c r="BS64" i="35"/>
  <c r="BT64" i="35"/>
  <c r="BU64" i="35"/>
  <c r="BV64" i="35"/>
  <c r="BW64" i="35"/>
  <c r="BX64" i="35"/>
  <c r="BY64" i="35"/>
  <c r="BZ64" i="35"/>
  <c r="CA64" i="35"/>
  <c r="CB64" i="35"/>
  <c r="CC64" i="35"/>
  <c r="CD64" i="35"/>
  <c r="CE64" i="35"/>
  <c r="CF64" i="35"/>
  <c r="CG64" i="35"/>
  <c r="CH64" i="35"/>
  <c r="CI64" i="35"/>
  <c r="CJ64" i="35"/>
  <c r="CK64" i="35"/>
  <c r="CL64" i="35"/>
  <c r="CM64" i="35"/>
  <c r="CN64" i="35"/>
  <c r="CO64" i="35"/>
  <c r="CP64" i="35"/>
  <c r="CQ64" i="35"/>
  <c r="CR64" i="35"/>
  <c r="CS64" i="35"/>
  <c r="CT64" i="35"/>
  <c r="CU64" i="35"/>
  <c r="CV64" i="35"/>
  <c r="CW64" i="35"/>
  <c r="CX64" i="35"/>
  <c r="CY64" i="35"/>
  <c r="CZ64" i="35"/>
  <c r="DA64" i="35"/>
  <c r="DB64" i="35"/>
  <c r="DC64" i="35"/>
  <c r="DD64" i="35"/>
  <c r="DE64" i="35"/>
  <c r="DF64" i="35"/>
  <c r="DG64" i="35"/>
  <c r="DH64" i="35"/>
  <c r="DI64" i="35"/>
  <c r="DJ64" i="35"/>
  <c r="DK64" i="35"/>
  <c r="DL64" i="35"/>
  <c r="DM64" i="35"/>
  <c r="DN64" i="35"/>
  <c r="DO64" i="35"/>
  <c r="DP64" i="35"/>
  <c r="DQ64" i="35"/>
  <c r="DR64" i="35"/>
  <c r="DS64" i="35"/>
  <c r="DT64" i="35"/>
  <c r="DU64" i="35"/>
  <c r="DV64" i="35"/>
  <c r="DW64" i="35"/>
  <c r="DX64" i="35"/>
  <c r="DY64" i="35"/>
  <c r="DZ64" i="35"/>
  <c r="EA64" i="35"/>
  <c r="EB64" i="35"/>
  <c r="EC64" i="35"/>
  <c r="ED64" i="35"/>
  <c r="EE64" i="35"/>
  <c r="EF64" i="35"/>
  <c r="BS65" i="35"/>
  <c r="BT65" i="35"/>
  <c r="BU65" i="35"/>
  <c r="BV65" i="35"/>
  <c r="BW65" i="35"/>
  <c r="BX65" i="35"/>
  <c r="BY65" i="35"/>
  <c r="BZ65" i="35"/>
  <c r="CA65" i="35"/>
  <c r="CB65" i="35"/>
  <c r="CC65" i="35"/>
  <c r="CD65" i="35"/>
  <c r="CE65" i="35"/>
  <c r="CF65" i="35"/>
  <c r="CG65" i="35"/>
  <c r="CH65" i="35"/>
  <c r="CI65" i="35"/>
  <c r="CJ65" i="35"/>
  <c r="CK65" i="35"/>
  <c r="CL65" i="35"/>
  <c r="CM65" i="35"/>
  <c r="CN65" i="35"/>
  <c r="CO65" i="35"/>
  <c r="CP65" i="35"/>
  <c r="CQ65" i="35"/>
  <c r="CR65" i="35"/>
  <c r="CS65" i="35"/>
  <c r="CT65" i="35"/>
  <c r="CU65" i="35"/>
  <c r="CV65" i="35"/>
  <c r="CW65" i="35"/>
  <c r="CX65" i="35"/>
  <c r="CY65" i="35"/>
  <c r="CZ65" i="35"/>
  <c r="DA65" i="35"/>
  <c r="DB65" i="35"/>
  <c r="DC65" i="35"/>
  <c r="DD65" i="35"/>
  <c r="DE65" i="35"/>
  <c r="DF65" i="35"/>
  <c r="DG65" i="35"/>
  <c r="DH65" i="35"/>
  <c r="DI65" i="35"/>
  <c r="DJ65" i="35"/>
  <c r="DK65" i="35"/>
  <c r="DL65" i="35"/>
  <c r="DM65" i="35"/>
  <c r="DN65" i="35"/>
  <c r="DO65" i="35"/>
  <c r="DP65" i="35"/>
  <c r="DQ65" i="35"/>
  <c r="DR65" i="35"/>
  <c r="DS65" i="35"/>
  <c r="DT65" i="35"/>
  <c r="DU65" i="35"/>
  <c r="DV65" i="35"/>
  <c r="DW65" i="35"/>
  <c r="DX65" i="35"/>
  <c r="DY65" i="35"/>
  <c r="DZ65" i="35"/>
  <c r="EA65" i="35"/>
  <c r="EB65" i="35"/>
  <c r="EC65" i="35"/>
  <c r="ED65" i="35"/>
  <c r="EE65" i="35"/>
  <c r="EF65" i="35"/>
  <c r="BS66" i="35"/>
  <c r="BT66" i="35"/>
  <c r="BU66" i="35"/>
  <c r="BV66" i="35"/>
  <c r="BW66" i="35"/>
  <c r="BX66" i="35"/>
  <c r="BY66" i="35"/>
  <c r="BZ66" i="35"/>
  <c r="CA66" i="35"/>
  <c r="CB66" i="35"/>
  <c r="CC66" i="35"/>
  <c r="CD66" i="35"/>
  <c r="CE66" i="35"/>
  <c r="CF66" i="35"/>
  <c r="CG66" i="35"/>
  <c r="CH66" i="35"/>
  <c r="CI66" i="35"/>
  <c r="CJ66" i="35"/>
  <c r="CK66" i="35"/>
  <c r="CL66" i="35"/>
  <c r="CM66" i="35"/>
  <c r="CN66" i="35"/>
  <c r="CO66" i="35"/>
  <c r="CP66" i="35"/>
  <c r="CQ66" i="35"/>
  <c r="CR66" i="35"/>
  <c r="CS66" i="35"/>
  <c r="CT66" i="35"/>
  <c r="CU66" i="35"/>
  <c r="CV66" i="35"/>
  <c r="CW66" i="35"/>
  <c r="CX66" i="35"/>
  <c r="CY66" i="35"/>
  <c r="CZ66" i="35"/>
  <c r="DA66" i="35"/>
  <c r="DB66" i="35"/>
  <c r="DC66" i="35"/>
  <c r="DD66" i="35"/>
  <c r="DE66" i="35"/>
  <c r="DF66" i="35"/>
  <c r="DG66" i="35"/>
  <c r="DH66" i="35"/>
  <c r="DI66" i="35"/>
  <c r="DJ66" i="35"/>
  <c r="DK66" i="35"/>
  <c r="DL66" i="35"/>
  <c r="DM66" i="35"/>
  <c r="DN66" i="35"/>
  <c r="DO66" i="35"/>
  <c r="DP66" i="35"/>
  <c r="DQ66" i="35"/>
  <c r="DR66" i="35"/>
  <c r="DS66" i="35"/>
  <c r="DT66" i="35"/>
  <c r="DU66" i="35"/>
  <c r="DV66" i="35"/>
  <c r="DW66" i="35"/>
  <c r="DX66" i="35"/>
  <c r="DY66" i="35"/>
  <c r="DZ66" i="35"/>
  <c r="EA66" i="35"/>
  <c r="EB66" i="35"/>
  <c r="EC66" i="35"/>
  <c r="ED66" i="35"/>
  <c r="EE66" i="35"/>
  <c r="EF66" i="35"/>
  <c r="BS67" i="35"/>
  <c r="BT67" i="35"/>
  <c r="BU67" i="35"/>
  <c r="BV67" i="35"/>
  <c r="BW67" i="35"/>
  <c r="BX67" i="35"/>
  <c r="BY67" i="35"/>
  <c r="BZ67" i="35"/>
  <c r="CA67" i="35"/>
  <c r="CB67" i="35"/>
  <c r="CC67" i="35"/>
  <c r="CD67" i="35"/>
  <c r="CE67" i="35"/>
  <c r="CF67" i="35"/>
  <c r="CG67" i="35"/>
  <c r="CH67" i="35"/>
  <c r="CI67" i="35"/>
  <c r="CJ67" i="35"/>
  <c r="CK67" i="35"/>
  <c r="CL67" i="35"/>
  <c r="CM67" i="35"/>
  <c r="CN67" i="35"/>
  <c r="CO67" i="35"/>
  <c r="CP67" i="35"/>
  <c r="CQ67" i="35"/>
  <c r="CR67" i="35"/>
  <c r="CS67" i="35"/>
  <c r="CT67" i="35"/>
  <c r="CU67" i="35"/>
  <c r="CV67" i="35"/>
  <c r="CW67" i="35"/>
  <c r="CX67" i="35"/>
  <c r="CY67" i="35"/>
  <c r="CZ67" i="35"/>
  <c r="DA67" i="35"/>
  <c r="DB67" i="35"/>
  <c r="DC67" i="35"/>
  <c r="DD67" i="35"/>
  <c r="DE67" i="35"/>
  <c r="DF67" i="35"/>
  <c r="DG67" i="35"/>
  <c r="DH67" i="35"/>
  <c r="DI67" i="35"/>
  <c r="DJ67" i="35"/>
  <c r="DK67" i="35"/>
  <c r="DL67" i="35"/>
  <c r="DM67" i="35"/>
  <c r="DN67" i="35"/>
  <c r="DO67" i="35"/>
  <c r="DP67" i="35"/>
  <c r="DQ67" i="35"/>
  <c r="DR67" i="35"/>
  <c r="DS67" i="35"/>
  <c r="DT67" i="35"/>
  <c r="DU67" i="35"/>
  <c r="DV67" i="35"/>
  <c r="DW67" i="35"/>
  <c r="DX67" i="35"/>
  <c r="DY67" i="35"/>
  <c r="DZ67" i="35"/>
  <c r="EA67" i="35"/>
  <c r="EB67" i="35"/>
  <c r="EC67" i="35"/>
  <c r="ED67" i="35"/>
  <c r="EE67" i="35"/>
  <c r="EF67" i="35"/>
  <c r="BS68" i="35"/>
  <c r="BT68" i="35"/>
  <c r="BU68" i="35"/>
  <c r="BV68" i="35"/>
  <c r="BW68" i="35"/>
  <c r="BX68" i="35"/>
  <c r="BY68" i="35"/>
  <c r="BZ68" i="35"/>
  <c r="CA68" i="35"/>
  <c r="CB68" i="35"/>
  <c r="CC68" i="35"/>
  <c r="CD68" i="35"/>
  <c r="CE68" i="35"/>
  <c r="CF68" i="35"/>
  <c r="CG68" i="35"/>
  <c r="CH68" i="35"/>
  <c r="CI68" i="35"/>
  <c r="CJ68" i="35"/>
  <c r="CK68" i="35"/>
  <c r="CL68" i="35"/>
  <c r="CM68" i="35"/>
  <c r="CN68" i="35"/>
  <c r="CO68" i="35"/>
  <c r="CP68" i="35"/>
  <c r="CQ68" i="35"/>
  <c r="CR68" i="35"/>
  <c r="CS68" i="35"/>
  <c r="CT68" i="35"/>
  <c r="CU68" i="35"/>
  <c r="CV68" i="35"/>
  <c r="CW68" i="35"/>
  <c r="CX68" i="35"/>
  <c r="CY68" i="35"/>
  <c r="CZ68" i="35"/>
  <c r="DA68" i="35"/>
  <c r="DB68" i="35"/>
  <c r="DC68" i="35"/>
  <c r="DD68" i="35"/>
  <c r="DE68" i="35"/>
  <c r="DF68" i="35"/>
  <c r="DG68" i="35"/>
  <c r="DH68" i="35"/>
  <c r="DI68" i="35"/>
  <c r="DJ68" i="35"/>
  <c r="DK68" i="35"/>
  <c r="DL68" i="35"/>
  <c r="DM68" i="35"/>
  <c r="DN68" i="35"/>
  <c r="DO68" i="35"/>
  <c r="DP68" i="35"/>
  <c r="DQ68" i="35"/>
  <c r="DR68" i="35"/>
  <c r="DS68" i="35"/>
  <c r="DT68" i="35"/>
  <c r="DU68" i="35"/>
  <c r="DV68" i="35"/>
  <c r="DW68" i="35"/>
  <c r="DX68" i="35"/>
  <c r="DY68" i="35"/>
  <c r="DZ68" i="35"/>
  <c r="EA68" i="35"/>
  <c r="EB68" i="35"/>
  <c r="EC68" i="35"/>
  <c r="ED68" i="35"/>
  <c r="EE68" i="35"/>
  <c r="EF68" i="35"/>
  <c r="BS69" i="35"/>
  <c r="BT69" i="35"/>
  <c r="BU69" i="35"/>
  <c r="BV69" i="35"/>
  <c r="BW69" i="35"/>
  <c r="BX69" i="35"/>
  <c r="BY69" i="35"/>
  <c r="BZ69" i="35"/>
  <c r="CA69" i="35"/>
  <c r="CB69" i="35"/>
  <c r="CC69" i="35"/>
  <c r="CD69" i="35"/>
  <c r="CE69" i="35"/>
  <c r="CF69" i="35"/>
  <c r="CG69" i="35"/>
  <c r="CH69" i="35"/>
  <c r="CI69" i="35"/>
  <c r="CJ69" i="35"/>
  <c r="CK69" i="35"/>
  <c r="CL69" i="35"/>
  <c r="CM69" i="35"/>
  <c r="CN69" i="35"/>
  <c r="CO69" i="35"/>
  <c r="CP69" i="35"/>
  <c r="CQ69" i="35"/>
  <c r="CR69" i="35"/>
  <c r="CS69" i="35"/>
  <c r="CT69" i="35"/>
  <c r="CU69" i="35"/>
  <c r="CV69" i="35"/>
  <c r="CW69" i="35"/>
  <c r="CX69" i="35"/>
  <c r="CY69" i="35"/>
  <c r="CZ69" i="35"/>
  <c r="DA69" i="35"/>
  <c r="DB69" i="35"/>
  <c r="DC69" i="35"/>
  <c r="DD69" i="35"/>
  <c r="DE69" i="35"/>
  <c r="DF69" i="35"/>
  <c r="DG69" i="35"/>
  <c r="DH69" i="35"/>
  <c r="DI69" i="35"/>
  <c r="DJ69" i="35"/>
  <c r="DK69" i="35"/>
  <c r="DL69" i="35"/>
  <c r="DM69" i="35"/>
  <c r="DN69" i="35"/>
  <c r="DO69" i="35"/>
  <c r="DP69" i="35"/>
  <c r="DQ69" i="35"/>
  <c r="DR69" i="35"/>
  <c r="DS69" i="35"/>
  <c r="DT69" i="35"/>
  <c r="DU69" i="35"/>
  <c r="DV69" i="35"/>
  <c r="DW69" i="35"/>
  <c r="DX69" i="35"/>
  <c r="DY69" i="35"/>
  <c r="DZ69" i="35"/>
  <c r="EA69" i="35"/>
  <c r="EB69" i="35"/>
  <c r="EC69" i="35"/>
  <c r="ED69" i="35"/>
  <c r="EE69" i="35"/>
  <c r="EF69" i="35"/>
  <c r="BS70" i="35"/>
  <c r="BT70" i="35"/>
  <c r="BU70" i="35"/>
  <c r="BV70" i="35"/>
  <c r="BW70" i="35"/>
  <c r="BX70" i="35"/>
  <c r="BY70" i="35"/>
  <c r="BZ70" i="35"/>
  <c r="CA70" i="35"/>
  <c r="CB70" i="35"/>
  <c r="CC70" i="35"/>
  <c r="CD70" i="35"/>
  <c r="CE70" i="35"/>
  <c r="CF70" i="35"/>
  <c r="CG70" i="35"/>
  <c r="CH70" i="35"/>
  <c r="CI70" i="35"/>
  <c r="CJ70" i="35"/>
  <c r="CK70" i="35"/>
  <c r="CL70" i="35"/>
  <c r="CM70" i="35"/>
  <c r="CN70" i="35"/>
  <c r="CO70" i="35"/>
  <c r="CP70" i="35"/>
  <c r="CQ70" i="35"/>
  <c r="CR70" i="35"/>
  <c r="CS70" i="35"/>
  <c r="CT70" i="35"/>
  <c r="CU70" i="35"/>
  <c r="CV70" i="35"/>
  <c r="CW70" i="35"/>
  <c r="CX70" i="35"/>
  <c r="CY70" i="35"/>
  <c r="CZ70" i="35"/>
  <c r="DA70" i="35"/>
  <c r="DB70" i="35"/>
  <c r="DC70" i="35"/>
  <c r="DD70" i="35"/>
  <c r="DE70" i="35"/>
  <c r="DF70" i="35"/>
  <c r="DG70" i="35"/>
  <c r="DH70" i="35"/>
  <c r="DI70" i="35"/>
  <c r="DJ70" i="35"/>
  <c r="DK70" i="35"/>
  <c r="DL70" i="35"/>
  <c r="DM70" i="35"/>
  <c r="DN70" i="35"/>
  <c r="DO70" i="35"/>
  <c r="DP70" i="35"/>
  <c r="DQ70" i="35"/>
  <c r="DR70" i="35"/>
  <c r="DS70" i="35"/>
  <c r="DT70" i="35"/>
  <c r="DU70" i="35"/>
  <c r="DV70" i="35"/>
  <c r="DW70" i="35"/>
  <c r="DX70" i="35"/>
  <c r="DY70" i="35"/>
  <c r="DZ70" i="35"/>
  <c r="EA70" i="35"/>
  <c r="EB70" i="35"/>
  <c r="EC70" i="35"/>
  <c r="ED70" i="35"/>
  <c r="EE70" i="35"/>
  <c r="EF70" i="35"/>
  <c r="BS71" i="35"/>
  <c r="BT71" i="35"/>
  <c r="BU71" i="35"/>
  <c r="BV71" i="35"/>
  <c r="BW71" i="35"/>
  <c r="BX71" i="35"/>
  <c r="BY71" i="35"/>
  <c r="BZ71" i="35"/>
  <c r="CA71" i="35"/>
  <c r="CB71" i="35"/>
  <c r="CC71" i="35"/>
  <c r="CD71" i="35"/>
  <c r="CE71" i="35"/>
  <c r="CF71" i="35"/>
  <c r="CG71" i="35"/>
  <c r="CH71" i="35"/>
  <c r="CI71" i="35"/>
  <c r="CJ71" i="35"/>
  <c r="CK71" i="35"/>
  <c r="CL71" i="35"/>
  <c r="CM71" i="35"/>
  <c r="CN71" i="35"/>
  <c r="CO71" i="35"/>
  <c r="CP71" i="35"/>
  <c r="CQ71" i="35"/>
  <c r="CR71" i="35"/>
  <c r="CS71" i="35"/>
  <c r="CT71" i="35"/>
  <c r="CU71" i="35"/>
  <c r="CV71" i="35"/>
  <c r="CW71" i="35"/>
  <c r="CX71" i="35"/>
  <c r="CY71" i="35"/>
  <c r="CZ71" i="35"/>
  <c r="DA71" i="35"/>
  <c r="DB71" i="35"/>
  <c r="DC71" i="35"/>
  <c r="DD71" i="35"/>
  <c r="DE71" i="35"/>
  <c r="DF71" i="35"/>
  <c r="DG71" i="35"/>
  <c r="DH71" i="35"/>
  <c r="DI71" i="35"/>
  <c r="DJ71" i="35"/>
  <c r="DK71" i="35"/>
  <c r="DL71" i="35"/>
  <c r="DM71" i="35"/>
  <c r="DN71" i="35"/>
  <c r="DO71" i="35"/>
  <c r="DP71" i="35"/>
  <c r="DQ71" i="35"/>
  <c r="DR71" i="35"/>
  <c r="DS71" i="35"/>
  <c r="DT71" i="35"/>
  <c r="DU71" i="35"/>
  <c r="DV71" i="35"/>
  <c r="DW71" i="35"/>
  <c r="DX71" i="35"/>
  <c r="DY71" i="35"/>
  <c r="DZ71" i="35"/>
  <c r="EA71" i="35"/>
  <c r="EB71" i="35"/>
  <c r="EC71" i="35"/>
  <c r="ED71" i="35"/>
  <c r="EE71" i="35"/>
  <c r="EF71" i="35"/>
  <c r="BS72" i="35"/>
  <c r="BT72" i="35"/>
  <c r="BU72" i="35"/>
  <c r="BV72" i="35"/>
  <c r="BW72" i="35"/>
  <c r="BX72" i="35"/>
  <c r="BY72" i="35"/>
  <c r="BZ72" i="35"/>
  <c r="CA72" i="35"/>
  <c r="CB72" i="35"/>
  <c r="CC72" i="35"/>
  <c r="CD72" i="35"/>
  <c r="CE72" i="35"/>
  <c r="CF72" i="35"/>
  <c r="CG72" i="35"/>
  <c r="CH72" i="35"/>
  <c r="CI72" i="35"/>
  <c r="CJ72" i="35"/>
  <c r="CK72" i="35"/>
  <c r="CL72" i="35"/>
  <c r="CM72" i="35"/>
  <c r="CN72" i="35"/>
  <c r="CO72" i="35"/>
  <c r="CP72" i="35"/>
  <c r="CQ72" i="35"/>
  <c r="CR72" i="35"/>
  <c r="CS72" i="35"/>
  <c r="CT72" i="35"/>
  <c r="CU72" i="35"/>
  <c r="CV72" i="35"/>
  <c r="CW72" i="35"/>
  <c r="CX72" i="35"/>
  <c r="CY72" i="35"/>
  <c r="CZ72" i="35"/>
  <c r="DA72" i="35"/>
  <c r="DB72" i="35"/>
  <c r="DC72" i="35"/>
  <c r="DD72" i="35"/>
  <c r="DE72" i="35"/>
  <c r="DF72" i="35"/>
  <c r="DG72" i="35"/>
  <c r="DH72" i="35"/>
  <c r="DI72" i="35"/>
  <c r="DJ72" i="35"/>
  <c r="DK72" i="35"/>
  <c r="DL72" i="35"/>
  <c r="DM72" i="35"/>
  <c r="DN72" i="35"/>
  <c r="DO72" i="35"/>
  <c r="DP72" i="35"/>
  <c r="DQ72" i="35"/>
  <c r="DR72" i="35"/>
  <c r="DS72" i="35"/>
  <c r="DT72" i="35"/>
  <c r="DU72" i="35"/>
  <c r="DV72" i="35"/>
  <c r="DW72" i="35"/>
  <c r="DX72" i="35"/>
  <c r="DY72" i="35"/>
  <c r="DZ72" i="35"/>
  <c r="EA72" i="35"/>
  <c r="EB72" i="35"/>
  <c r="EC72" i="35"/>
  <c r="ED72" i="35"/>
  <c r="EE72" i="35"/>
  <c r="EF72" i="35"/>
  <c r="BS73" i="35"/>
  <c r="BT73" i="35"/>
  <c r="BU73" i="35"/>
  <c r="BV73" i="35"/>
  <c r="BW73" i="35"/>
  <c r="BX73" i="35"/>
  <c r="BY73" i="35"/>
  <c r="BZ73" i="35"/>
  <c r="CA73" i="35"/>
  <c r="CB73" i="35"/>
  <c r="CC73" i="35"/>
  <c r="CD73" i="35"/>
  <c r="CE73" i="35"/>
  <c r="CF73" i="35"/>
  <c r="CG73" i="35"/>
  <c r="CH73" i="35"/>
  <c r="CI73" i="35"/>
  <c r="CJ73" i="35"/>
  <c r="CK73" i="35"/>
  <c r="CL73" i="35"/>
  <c r="CM73" i="35"/>
  <c r="CN73" i="35"/>
  <c r="CO73" i="35"/>
  <c r="CP73" i="35"/>
  <c r="CQ73" i="35"/>
  <c r="CR73" i="35"/>
  <c r="CS73" i="35"/>
  <c r="CT73" i="35"/>
  <c r="CU73" i="35"/>
  <c r="CV73" i="35"/>
  <c r="CW73" i="35"/>
  <c r="CX73" i="35"/>
  <c r="CY73" i="35"/>
  <c r="CZ73" i="35"/>
  <c r="DA73" i="35"/>
  <c r="DB73" i="35"/>
  <c r="DC73" i="35"/>
  <c r="DD73" i="35"/>
  <c r="DE73" i="35"/>
  <c r="DF73" i="35"/>
  <c r="DG73" i="35"/>
  <c r="DH73" i="35"/>
  <c r="DI73" i="35"/>
  <c r="DJ73" i="35"/>
  <c r="DK73" i="35"/>
  <c r="DL73" i="35"/>
  <c r="DM73" i="35"/>
  <c r="DN73" i="35"/>
  <c r="DO73" i="35"/>
  <c r="DP73" i="35"/>
  <c r="DQ73" i="35"/>
  <c r="DR73" i="35"/>
  <c r="DS73" i="35"/>
  <c r="DT73" i="35"/>
  <c r="DU73" i="35"/>
  <c r="DV73" i="35"/>
  <c r="DW73" i="35"/>
  <c r="DX73" i="35"/>
  <c r="DY73" i="35"/>
  <c r="DZ73" i="35"/>
  <c r="EA73" i="35"/>
  <c r="EB73" i="35"/>
  <c r="EC73" i="35"/>
  <c r="ED73" i="35"/>
  <c r="EE73" i="35"/>
  <c r="EF73" i="35"/>
  <c r="BS74" i="35"/>
  <c r="BT74" i="35"/>
  <c r="BU74" i="35"/>
  <c r="BV74" i="35"/>
  <c r="BW74" i="35"/>
  <c r="BX74" i="35"/>
  <c r="BY74" i="35"/>
  <c r="BZ74" i="35"/>
  <c r="CA74" i="35"/>
  <c r="CB74" i="35"/>
  <c r="CC74" i="35"/>
  <c r="CD74" i="35"/>
  <c r="CE74" i="35"/>
  <c r="CF74" i="35"/>
  <c r="CG74" i="35"/>
  <c r="CH74" i="35"/>
  <c r="CI74" i="35"/>
  <c r="CJ74" i="35"/>
  <c r="CK74" i="35"/>
  <c r="CL74" i="35"/>
  <c r="CM74" i="35"/>
  <c r="CN74" i="35"/>
  <c r="CO74" i="35"/>
  <c r="CP74" i="35"/>
  <c r="CQ74" i="35"/>
  <c r="CR74" i="35"/>
  <c r="CS74" i="35"/>
  <c r="CT74" i="35"/>
  <c r="CU74" i="35"/>
  <c r="CV74" i="35"/>
  <c r="CW74" i="35"/>
  <c r="CX74" i="35"/>
  <c r="CY74" i="35"/>
  <c r="CZ74" i="35"/>
  <c r="DA74" i="35"/>
  <c r="DB74" i="35"/>
  <c r="DC74" i="35"/>
  <c r="DD74" i="35"/>
  <c r="DE74" i="35"/>
  <c r="DF74" i="35"/>
  <c r="DG74" i="35"/>
  <c r="DH74" i="35"/>
  <c r="DI74" i="35"/>
  <c r="DJ74" i="35"/>
  <c r="DK74" i="35"/>
  <c r="DL74" i="35"/>
  <c r="DM74" i="35"/>
  <c r="DN74" i="35"/>
  <c r="DO74" i="35"/>
  <c r="DP74" i="35"/>
  <c r="DQ74" i="35"/>
  <c r="DR74" i="35"/>
  <c r="DS74" i="35"/>
  <c r="DT74" i="35"/>
  <c r="DU74" i="35"/>
  <c r="DV74" i="35"/>
  <c r="DW74" i="35"/>
  <c r="DX74" i="35"/>
  <c r="DY74" i="35"/>
  <c r="DZ74" i="35"/>
  <c r="EA74" i="35"/>
  <c r="EB74" i="35"/>
  <c r="EC74" i="35"/>
  <c r="ED74" i="35"/>
  <c r="EE74" i="35"/>
  <c r="EF74" i="35"/>
  <c r="BS75" i="35"/>
  <c r="BT75" i="35"/>
  <c r="BU75" i="35"/>
  <c r="BV75" i="35"/>
  <c r="BW75" i="35"/>
  <c r="BX75" i="35"/>
  <c r="BY75" i="35"/>
  <c r="BZ75" i="35"/>
  <c r="CA75" i="35"/>
  <c r="CB75" i="35"/>
  <c r="CC75" i="35"/>
  <c r="CD75" i="35"/>
  <c r="CE75" i="35"/>
  <c r="CF75" i="35"/>
  <c r="CG75" i="35"/>
  <c r="CH75" i="35"/>
  <c r="CI75" i="35"/>
  <c r="CJ75" i="35"/>
  <c r="CK75" i="35"/>
  <c r="CL75" i="35"/>
  <c r="CM75" i="35"/>
  <c r="CN75" i="35"/>
  <c r="CO75" i="35"/>
  <c r="CP75" i="35"/>
  <c r="CQ75" i="35"/>
  <c r="CR75" i="35"/>
  <c r="CS75" i="35"/>
  <c r="CT75" i="35"/>
  <c r="CU75" i="35"/>
  <c r="CV75" i="35"/>
  <c r="CW75" i="35"/>
  <c r="CX75" i="35"/>
  <c r="CY75" i="35"/>
  <c r="CZ75" i="35"/>
  <c r="DA75" i="35"/>
  <c r="DB75" i="35"/>
  <c r="DC75" i="35"/>
  <c r="DD75" i="35"/>
  <c r="DE75" i="35"/>
  <c r="DF75" i="35"/>
  <c r="DG75" i="35"/>
  <c r="DH75" i="35"/>
  <c r="DI75" i="35"/>
  <c r="DJ75" i="35"/>
  <c r="DK75" i="35"/>
  <c r="DL75" i="35"/>
  <c r="DM75" i="35"/>
  <c r="DN75" i="35"/>
  <c r="DO75" i="35"/>
  <c r="DP75" i="35"/>
  <c r="DQ75" i="35"/>
  <c r="DR75" i="35"/>
  <c r="DS75" i="35"/>
  <c r="DT75" i="35"/>
  <c r="DU75" i="35"/>
  <c r="DV75" i="35"/>
  <c r="DW75" i="35"/>
  <c r="DX75" i="35"/>
  <c r="DY75" i="35"/>
  <c r="DZ75" i="35"/>
  <c r="EA75" i="35"/>
  <c r="EB75" i="35"/>
  <c r="EC75" i="35"/>
  <c r="ED75" i="35"/>
  <c r="EE75" i="35"/>
  <c r="EF75" i="35"/>
  <c r="BS76" i="35"/>
  <c r="BT76" i="35"/>
  <c r="BU76" i="35"/>
  <c r="BV76" i="35"/>
  <c r="BW76" i="35"/>
  <c r="BX76" i="35"/>
  <c r="BY76" i="35"/>
  <c r="BZ76" i="35"/>
  <c r="CA76" i="35"/>
  <c r="CB76" i="35"/>
  <c r="CC76" i="35"/>
  <c r="CD76" i="35"/>
  <c r="CE76" i="35"/>
  <c r="CF76" i="35"/>
  <c r="CG76" i="35"/>
  <c r="CH76" i="35"/>
  <c r="CI76" i="35"/>
  <c r="CJ76" i="35"/>
  <c r="CK76" i="35"/>
  <c r="CL76" i="35"/>
  <c r="CM76" i="35"/>
  <c r="CN76" i="35"/>
  <c r="CO76" i="35"/>
  <c r="CP76" i="35"/>
  <c r="CQ76" i="35"/>
  <c r="CR76" i="35"/>
  <c r="CS76" i="35"/>
  <c r="CT76" i="35"/>
  <c r="CU76" i="35"/>
  <c r="CV76" i="35"/>
  <c r="CW76" i="35"/>
  <c r="CX76" i="35"/>
  <c r="CY76" i="35"/>
  <c r="CZ76" i="35"/>
  <c r="DA76" i="35"/>
  <c r="DB76" i="35"/>
  <c r="DC76" i="35"/>
  <c r="DD76" i="35"/>
  <c r="DE76" i="35"/>
  <c r="DF76" i="35"/>
  <c r="DG76" i="35"/>
  <c r="DH76" i="35"/>
  <c r="DI76" i="35"/>
  <c r="DJ76" i="35"/>
  <c r="DK76" i="35"/>
  <c r="DL76" i="35"/>
  <c r="DM76" i="35"/>
  <c r="DN76" i="35"/>
  <c r="DO76" i="35"/>
  <c r="DP76" i="35"/>
  <c r="DQ76" i="35"/>
  <c r="DR76" i="35"/>
  <c r="DS76" i="35"/>
  <c r="DT76" i="35"/>
  <c r="DU76" i="35"/>
  <c r="DV76" i="35"/>
  <c r="DW76" i="35"/>
  <c r="DX76" i="35"/>
  <c r="DY76" i="35"/>
  <c r="DZ76" i="35"/>
  <c r="EA76" i="35"/>
  <c r="EB76" i="35"/>
  <c r="EC76" i="35"/>
  <c r="ED76" i="35"/>
  <c r="EE76" i="35"/>
  <c r="EF76" i="35"/>
  <c r="BS77" i="35"/>
  <c r="BT77" i="35"/>
  <c r="BU77" i="35"/>
  <c r="BV77" i="35"/>
  <c r="BW77" i="35"/>
  <c r="BX77" i="35"/>
  <c r="BY77" i="35"/>
  <c r="BZ77" i="35"/>
  <c r="CA77" i="35"/>
  <c r="CB77" i="35"/>
  <c r="CC77" i="35"/>
  <c r="CD77" i="35"/>
  <c r="CE77" i="35"/>
  <c r="CF77" i="35"/>
  <c r="CG77" i="35"/>
  <c r="CH77" i="35"/>
  <c r="CI77" i="35"/>
  <c r="CJ77" i="35"/>
  <c r="CK77" i="35"/>
  <c r="CL77" i="35"/>
  <c r="CM77" i="35"/>
  <c r="CN77" i="35"/>
  <c r="CO77" i="35"/>
  <c r="CP77" i="35"/>
  <c r="CQ77" i="35"/>
  <c r="CR77" i="35"/>
  <c r="CS77" i="35"/>
  <c r="CT77" i="35"/>
  <c r="CU77" i="35"/>
  <c r="CV77" i="35"/>
  <c r="CW77" i="35"/>
  <c r="CX77" i="35"/>
  <c r="CY77" i="35"/>
  <c r="CZ77" i="35"/>
  <c r="DA77" i="35"/>
  <c r="DB77" i="35"/>
  <c r="DC77" i="35"/>
  <c r="DD77" i="35"/>
  <c r="DE77" i="35"/>
  <c r="DF77" i="35"/>
  <c r="DG77" i="35"/>
  <c r="DH77" i="35"/>
  <c r="DI77" i="35"/>
  <c r="DJ77" i="35"/>
  <c r="DK77" i="35"/>
  <c r="DL77" i="35"/>
  <c r="DM77" i="35"/>
  <c r="DN77" i="35"/>
  <c r="DO77" i="35"/>
  <c r="DP77" i="35"/>
  <c r="DQ77" i="35"/>
  <c r="DR77" i="35"/>
  <c r="DS77" i="35"/>
  <c r="DT77" i="35"/>
  <c r="DU77" i="35"/>
  <c r="DV77" i="35"/>
  <c r="DW77" i="35"/>
  <c r="DX77" i="35"/>
  <c r="DY77" i="35"/>
  <c r="DZ77" i="35"/>
  <c r="EA77" i="35"/>
  <c r="EB77" i="35"/>
  <c r="EC77" i="35"/>
  <c r="ED77" i="35"/>
  <c r="EE77" i="35"/>
  <c r="EF77" i="35"/>
  <c r="BS78" i="35"/>
  <c r="BT78" i="35"/>
  <c r="BU78" i="35"/>
  <c r="BV78" i="35"/>
  <c r="BW78" i="35"/>
  <c r="BX78" i="35"/>
  <c r="BY78" i="35"/>
  <c r="BZ78" i="35"/>
  <c r="CA78" i="35"/>
  <c r="CB78" i="35"/>
  <c r="CC78" i="35"/>
  <c r="CD78" i="35"/>
  <c r="CE78" i="35"/>
  <c r="CF78" i="35"/>
  <c r="CG78" i="35"/>
  <c r="CH78" i="35"/>
  <c r="CI78" i="35"/>
  <c r="CJ78" i="35"/>
  <c r="CK78" i="35"/>
  <c r="CL78" i="35"/>
  <c r="CM78" i="35"/>
  <c r="CN78" i="35"/>
  <c r="CO78" i="35"/>
  <c r="CP78" i="35"/>
  <c r="CQ78" i="35"/>
  <c r="CR78" i="35"/>
  <c r="CS78" i="35"/>
  <c r="CT78" i="35"/>
  <c r="CU78" i="35"/>
  <c r="CV78" i="35"/>
  <c r="CW78" i="35"/>
  <c r="CX78" i="35"/>
  <c r="CY78" i="35"/>
  <c r="CZ78" i="35"/>
  <c r="DA78" i="35"/>
  <c r="DB78" i="35"/>
  <c r="DC78" i="35"/>
  <c r="DD78" i="35"/>
  <c r="DE78" i="35"/>
  <c r="DF78" i="35"/>
  <c r="DG78" i="35"/>
  <c r="DH78" i="35"/>
  <c r="DI78" i="35"/>
  <c r="DJ78" i="35"/>
  <c r="DK78" i="35"/>
  <c r="DL78" i="35"/>
  <c r="DM78" i="35"/>
  <c r="DN78" i="35"/>
  <c r="DO78" i="35"/>
  <c r="DP78" i="35"/>
  <c r="DQ78" i="35"/>
  <c r="DR78" i="35"/>
  <c r="DS78" i="35"/>
  <c r="DT78" i="35"/>
  <c r="DU78" i="35"/>
  <c r="DV78" i="35"/>
  <c r="DW78" i="35"/>
  <c r="DX78" i="35"/>
  <c r="DY78" i="35"/>
  <c r="DZ78" i="35"/>
  <c r="EA78" i="35"/>
  <c r="EB78" i="35"/>
  <c r="EC78" i="35"/>
  <c r="ED78" i="35"/>
  <c r="EE78" i="35"/>
  <c r="EF78" i="35"/>
  <c r="BS79" i="35"/>
  <c r="BT79" i="35"/>
  <c r="BU79" i="35"/>
  <c r="BV79" i="35"/>
  <c r="BW79" i="35"/>
  <c r="BX79" i="35"/>
  <c r="BY79" i="35"/>
  <c r="BZ79" i="35"/>
  <c r="CA79" i="35"/>
  <c r="CB79" i="35"/>
  <c r="CC79" i="35"/>
  <c r="CD79" i="35"/>
  <c r="CE79" i="35"/>
  <c r="CF79" i="35"/>
  <c r="CG79" i="35"/>
  <c r="CH79" i="35"/>
  <c r="CI79" i="35"/>
  <c r="CJ79" i="35"/>
  <c r="CK79" i="35"/>
  <c r="CL79" i="35"/>
  <c r="CM79" i="35"/>
  <c r="CN79" i="35"/>
  <c r="CO79" i="35"/>
  <c r="CP79" i="35"/>
  <c r="CQ79" i="35"/>
  <c r="CR79" i="35"/>
  <c r="CS79" i="35"/>
  <c r="CT79" i="35"/>
  <c r="CU79" i="35"/>
  <c r="CV79" i="35"/>
  <c r="CW79" i="35"/>
  <c r="CX79" i="35"/>
  <c r="CY79" i="35"/>
  <c r="CZ79" i="35"/>
  <c r="DA79" i="35"/>
  <c r="DB79" i="35"/>
  <c r="DC79" i="35"/>
  <c r="DD79" i="35"/>
  <c r="DE79" i="35"/>
  <c r="DF79" i="35"/>
  <c r="DG79" i="35"/>
  <c r="DH79" i="35"/>
  <c r="DI79" i="35"/>
  <c r="DJ79" i="35"/>
  <c r="DK79" i="35"/>
  <c r="DL79" i="35"/>
  <c r="DM79" i="35"/>
  <c r="DN79" i="35"/>
  <c r="DO79" i="35"/>
  <c r="DP79" i="35"/>
  <c r="DQ79" i="35"/>
  <c r="DR79" i="35"/>
  <c r="DS79" i="35"/>
  <c r="DT79" i="35"/>
  <c r="DU79" i="35"/>
  <c r="DV79" i="35"/>
  <c r="DW79" i="35"/>
  <c r="DX79" i="35"/>
  <c r="DY79" i="35"/>
  <c r="DZ79" i="35"/>
  <c r="EA79" i="35"/>
  <c r="EB79" i="35"/>
  <c r="EC79" i="35"/>
  <c r="ED79" i="35"/>
  <c r="EE79" i="35"/>
  <c r="EF79" i="35"/>
  <c r="EF5" i="35"/>
  <c r="EE5" i="35"/>
  <c r="ED5" i="35"/>
  <c r="EC5" i="35"/>
  <c r="EB5" i="35"/>
  <c r="EA5" i="35"/>
  <c r="DZ5" i="35"/>
  <c r="DY5" i="35"/>
  <c r="DX5" i="35"/>
  <c r="DW5" i="35"/>
  <c r="DV5" i="35"/>
  <c r="DU5" i="35"/>
  <c r="DT5" i="35"/>
  <c r="DS5" i="35"/>
  <c r="DR5" i="35"/>
  <c r="DQ5" i="35"/>
  <c r="DP5" i="35"/>
  <c r="DO5" i="35"/>
  <c r="DN5" i="35"/>
  <c r="DM5" i="35"/>
  <c r="DL5" i="35"/>
  <c r="DK5" i="35"/>
  <c r="DJ5" i="35"/>
  <c r="DI5" i="35"/>
  <c r="DH5" i="35"/>
  <c r="DG5" i="35"/>
  <c r="DF5" i="35"/>
  <c r="DE5" i="35"/>
  <c r="DD5" i="35"/>
  <c r="DC5" i="35"/>
  <c r="DB5" i="35"/>
  <c r="DA5" i="35"/>
  <c r="CZ5" i="35"/>
  <c r="CY5" i="35"/>
  <c r="CX5" i="35"/>
  <c r="CW5" i="35"/>
  <c r="CV5" i="35"/>
  <c r="CU5" i="35"/>
  <c r="CT5" i="35"/>
  <c r="CR5" i="35"/>
  <c r="CS5" i="35"/>
  <c r="CQ5" i="35"/>
  <c r="CP5" i="35"/>
  <c r="CO5" i="35"/>
  <c r="CN5" i="35"/>
  <c r="CM5" i="35"/>
  <c r="CL5" i="35"/>
  <c r="CK5" i="35"/>
  <c r="CJ5" i="35"/>
  <c r="CI5" i="35"/>
  <c r="CH5" i="35"/>
  <c r="CG5" i="35"/>
  <c r="CF5" i="35"/>
  <c r="CE5" i="35"/>
  <c r="CD5" i="35"/>
  <c r="CC5" i="35"/>
  <c r="CB5" i="35"/>
  <c r="CA5" i="35"/>
  <c r="BY5" i="35"/>
  <c r="BZ5" i="35"/>
  <c r="BX5" i="35"/>
  <c r="BT5" i="35"/>
  <c r="BW5" i="35"/>
  <c r="BV5" i="35"/>
  <c r="BU5" i="35"/>
  <c r="BS5" i="35"/>
  <c r="J2" i="35"/>
  <c r="BY2" i="35" s="1"/>
  <c r="BH3" i="35"/>
  <c r="DW3" i="35" s="1"/>
  <c r="BF3" i="35"/>
  <c r="DU3" i="35" s="1"/>
  <c r="BD3" i="35"/>
  <c r="DS3" i="35" s="1"/>
  <c r="BB3" i="35"/>
  <c r="DQ3" i="35" s="1"/>
  <c r="AZ3" i="35"/>
  <c r="DO3" i="35" s="1"/>
  <c r="AX3" i="35"/>
  <c r="DM3" i="35" s="1"/>
  <c r="AV3" i="35"/>
  <c r="DK3" i="35" s="1"/>
  <c r="AT3" i="35"/>
  <c r="DI3" i="35" s="1"/>
  <c r="AR3" i="35"/>
  <c r="DG3" i="35" s="1"/>
  <c r="AP3" i="35"/>
  <c r="DE3" i="35" s="1"/>
  <c r="AN3" i="35"/>
  <c r="DC3" i="35" s="1"/>
  <c r="AL3" i="35"/>
  <c r="DA3" i="35" s="1"/>
  <c r="AJ3" i="35"/>
  <c r="CY3" i="35" s="1"/>
  <c r="AH3" i="35"/>
  <c r="CW3" i="35" s="1"/>
  <c r="AF3" i="35"/>
  <c r="CU3" i="35" s="1"/>
  <c r="AD3" i="35"/>
  <c r="CS3" i="35" s="1"/>
  <c r="AB3" i="35"/>
  <c r="CQ3" i="35" s="1"/>
  <c r="Z3" i="35"/>
  <c r="CO3" i="35" s="1"/>
  <c r="X3" i="35"/>
  <c r="CM3" i="35" s="1"/>
  <c r="V3" i="35"/>
  <c r="CK3" i="35" s="1"/>
  <c r="T3" i="35"/>
  <c r="CI3" i="35" s="1"/>
  <c r="R3" i="35"/>
  <c r="CG3" i="35" s="1"/>
  <c r="P3" i="35"/>
  <c r="CE3" i="35" s="1"/>
  <c r="N3" i="35"/>
  <c r="CC3" i="35" s="1"/>
  <c r="L3" i="35"/>
  <c r="CA3" i="35" s="1"/>
  <c r="J3" i="35"/>
  <c r="BY3" i="35" s="1"/>
  <c r="D2" i="35"/>
  <c r="BS2" i="35" s="1"/>
  <c r="H3" i="35"/>
  <c r="BW3" i="35" s="1"/>
  <c r="F3" i="35"/>
  <c r="BU3" i="35" s="1"/>
  <c r="D3" i="35"/>
  <c r="BS3" i="35" s="1"/>
  <c r="BJ2" i="35"/>
  <c r="DY2" i="35" s="1"/>
  <c r="BP3" i="35"/>
  <c r="EE3" i="35" s="1"/>
  <c r="BN3" i="35"/>
  <c r="EC3" i="35" s="1"/>
  <c r="BL3" i="35"/>
  <c r="EA3" i="35" s="1"/>
  <c r="BJ3" i="35"/>
  <c r="DY3" i="35" s="1"/>
  <c r="N59" i="31" l="1"/>
  <c r="I6" i="37"/>
  <c r="EG24" i="35"/>
  <c r="EG16" i="35"/>
  <c r="EG57" i="35"/>
  <c r="EG49" i="35"/>
  <c r="EG41" i="35"/>
  <c r="EG25" i="35"/>
  <c r="EG17" i="35"/>
  <c r="EG9" i="35"/>
  <c r="EG8" i="35"/>
  <c r="EG32" i="35"/>
  <c r="EG56" i="35"/>
  <c r="EG73" i="35"/>
  <c r="EG40" i="35"/>
  <c r="EG48" i="35"/>
  <c r="EG72" i="35"/>
  <c r="EG64" i="35"/>
  <c r="EG65" i="35"/>
  <c r="EG33" i="35"/>
  <c r="EG19" i="35"/>
  <c r="EG15" i="35"/>
  <c r="EG7" i="35"/>
  <c r="EG76" i="35"/>
  <c r="EG68" i="35"/>
  <c r="EG60" i="35"/>
  <c r="EG52" i="35"/>
  <c r="EG44" i="35"/>
  <c r="EG36" i="35"/>
  <c r="EG28" i="35"/>
  <c r="EG20" i="35"/>
  <c r="EG12" i="35"/>
  <c r="EG75" i="35"/>
  <c r="EG59" i="35"/>
  <c r="EG31" i="35"/>
  <c r="EG27" i="35"/>
  <c r="EG23" i="35"/>
  <c r="EG11" i="35"/>
  <c r="EG71" i="35"/>
  <c r="EG63" i="35"/>
  <c r="EG55" i="35"/>
  <c r="EG39" i="35"/>
  <c r="EG77" i="35"/>
  <c r="EG69" i="35"/>
  <c r="EG53" i="35"/>
  <c r="EG45" i="35"/>
  <c r="EG37" i="35"/>
  <c r="EG29" i="35"/>
  <c r="EG79" i="35"/>
  <c r="EG35" i="35"/>
  <c r="EG61" i="35"/>
  <c r="EG21" i="35"/>
  <c r="EG13" i="35"/>
  <c r="EG67" i="35"/>
  <c r="EG51" i="35"/>
  <c r="EG47" i="35"/>
  <c r="EG43" i="35"/>
  <c r="EG5" i="35"/>
  <c r="EG78" i="35"/>
  <c r="EG74" i="35"/>
  <c r="EG70" i="35"/>
  <c r="EG66" i="35"/>
  <c r="EG62" i="35"/>
  <c r="EG58" i="35"/>
  <c r="EG54" i="35"/>
  <c r="EG50" i="35"/>
  <c r="EG46" i="35"/>
  <c r="EG42" i="35"/>
  <c r="EG38" i="35"/>
  <c r="EG34" i="35"/>
  <c r="EG30" i="35"/>
  <c r="EG26" i="35"/>
  <c r="EG22" i="35"/>
  <c r="EG18" i="35"/>
  <c r="EG14" i="35"/>
  <c r="EG10" i="35"/>
  <c r="EG6" i="35"/>
  <c r="J6" i="37" l="1"/>
  <c r="EG80" i="35"/>
  <c r="K6" i="37" l="1"/>
  <c r="F72" i="16"/>
  <c r="F71" i="16"/>
  <c r="F70" i="16"/>
  <c r="F69" i="16"/>
  <c r="F68" i="16"/>
  <c r="F66" i="16"/>
  <c r="F65" i="16"/>
  <c r="L6" i="37" l="1"/>
  <c r="G62" i="4"/>
  <c r="G63" i="4"/>
  <c r="M6" i="37" l="1"/>
  <c r="B47" i="32"/>
  <c r="B48" i="32" s="1"/>
  <c r="B49" i="32" s="1"/>
  <c r="B50" i="32" s="1"/>
  <c r="B51" i="32" s="1"/>
  <c r="B52" i="32" s="1"/>
  <c r="B53" i="32" s="1"/>
  <c r="B54" i="32" s="1"/>
  <c r="B55" i="32" s="1"/>
  <c r="B56" i="32" s="1"/>
  <c r="B57" i="32" s="1"/>
  <c r="B58" i="32" s="1"/>
  <c r="G47" i="32" s="1"/>
  <c r="G48" i="32" s="1"/>
  <c r="G49" i="32" s="1"/>
  <c r="G50" i="32" s="1"/>
  <c r="G51" i="32" s="1"/>
  <c r="G52" i="32" s="1"/>
  <c r="G53" i="32" s="1"/>
  <c r="G54" i="32" s="1"/>
  <c r="N6" i="37" l="1"/>
  <c r="O6" i="37" l="1"/>
  <c r="B7" i="30"/>
  <c r="F44" i="16"/>
  <c r="F61" i="16"/>
  <c r="F77" i="16"/>
  <c r="F93" i="16"/>
  <c r="F110" i="16"/>
  <c r="F127" i="16"/>
  <c r="E5" i="37" l="1"/>
  <c r="E5" i="38" s="1"/>
  <c r="P6" i="37"/>
  <c r="B8" i="30"/>
  <c r="G52" i="16"/>
  <c r="F5" i="37" l="1"/>
  <c r="F5" i="38" s="1"/>
  <c r="Q6" i="37"/>
  <c r="B9" i="30"/>
  <c r="G5" i="37" s="1"/>
  <c r="G5" i="38" s="1"/>
  <c r="G48" i="16"/>
  <c r="B10" i="30" l="1"/>
  <c r="H5" i="37"/>
  <c r="H5" i="38" s="1"/>
  <c r="R6" i="37"/>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B11" i="30" l="1"/>
  <c r="S6" i="37"/>
  <c r="H33" i="13"/>
  <c r="E16" i="4"/>
  <c r="A16" i="4"/>
  <c r="P17" i="16"/>
  <c r="Q17" i="16" s="1"/>
  <c r="N17" i="16"/>
  <c r="O17" i="16" s="1"/>
  <c r="B12" i="30" l="1"/>
  <c r="I5" i="37"/>
  <c r="I5" i="38" s="1"/>
  <c r="T6" i="37"/>
  <c r="B21" i="15"/>
  <c r="B13" i="30" l="1"/>
  <c r="B14" i="30" s="1"/>
  <c r="B15" i="30" s="1"/>
  <c r="B16" i="30" s="1"/>
  <c r="B17" i="30" s="1"/>
  <c r="B18" i="30" s="1"/>
  <c r="B19" i="30" s="1"/>
  <c r="B20" i="30" s="1"/>
  <c r="B21" i="30" s="1"/>
  <c r="B22" i="30" s="1"/>
  <c r="B23" i="30" s="1"/>
  <c r="B24" i="30" s="1"/>
  <c r="B25" i="30" s="1"/>
  <c r="B26" i="30" s="1"/>
  <c r="B27" i="30" s="1"/>
  <c r="B28" i="30" s="1"/>
  <c r="B29" i="30" s="1"/>
  <c r="P5" i="37"/>
  <c r="P5" i="38" s="1"/>
  <c r="M5" i="37"/>
  <c r="M5" i="38" s="1"/>
  <c r="R5" i="37"/>
  <c r="R5" i="38" s="1"/>
  <c r="J5" i="37"/>
  <c r="J5" i="38" s="1"/>
  <c r="K5" i="37"/>
  <c r="K5" i="38" s="1"/>
  <c r="L5" i="37"/>
  <c r="L5" i="38" s="1"/>
  <c r="Q5" i="37"/>
  <c r="Q5" i="38" s="1"/>
  <c r="S5" i="37"/>
  <c r="S5" i="38" s="1"/>
  <c r="O5" i="37"/>
  <c r="O5" i="38" s="1"/>
  <c r="T5" i="37"/>
  <c r="T5" i="38" s="1"/>
  <c r="U6" i="37"/>
  <c r="B17" i="15"/>
  <c r="M16" i="15" s="1"/>
  <c r="B30" i="30" l="1"/>
  <c r="B31" i="30" s="1"/>
  <c r="B32" i="30" s="1"/>
  <c r="B33" i="30" s="1"/>
  <c r="B34" i="30" s="1"/>
  <c r="B35" i="30" s="1"/>
  <c r="B36" i="30" s="1"/>
  <c r="B37" i="30" s="1"/>
  <c r="B38" i="30" s="1"/>
  <c r="V6" i="37"/>
  <c r="U5" i="37"/>
  <c r="U5" i="38" s="1"/>
  <c r="I122" i="16"/>
  <c r="I105" i="16"/>
  <c r="I89" i="16"/>
  <c r="I73" i="16"/>
  <c r="G65" i="16"/>
  <c r="F82" i="16"/>
  <c r="F84" i="16"/>
  <c r="F100" i="16" s="1"/>
  <c r="F86" i="16"/>
  <c r="G71" i="16"/>
  <c r="H71" i="16" s="1"/>
  <c r="G72" i="16"/>
  <c r="H72" i="16" s="1"/>
  <c r="F85" i="16"/>
  <c r="F101" i="16" s="1"/>
  <c r="F118" i="16" s="1"/>
  <c r="N135" i="16"/>
  <c r="N118" i="16"/>
  <c r="N101" i="16"/>
  <c r="N85" i="16"/>
  <c r="N69" i="16"/>
  <c r="N52" i="16"/>
  <c r="G69" i="16"/>
  <c r="H69" i="16" s="1"/>
  <c r="H48" i="16"/>
  <c r="G49" i="16"/>
  <c r="G51" i="16"/>
  <c r="H51" i="16" s="1"/>
  <c r="H52" i="16"/>
  <c r="G53" i="16"/>
  <c r="G54" i="16"/>
  <c r="H54" i="16" s="1"/>
  <c r="G55" i="16"/>
  <c r="H55" i="16" s="1"/>
  <c r="F5" i="15"/>
  <c r="N5" i="37" l="1"/>
  <c r="N5" i="38" s="1"/>
  <c r="W6" i="37"/>
  <c r="V5" i="37"/>
  <c r="V5" i="38" s="1"/>
  <c r="D16" i="4"/>
  <c r="D17" i="4" s="1"/>
  <c r="I139" i="16"/>
  <c r="H65" i="16"/>
  <c r="H49" i="16"/>
  <c r="H53" i="16"/>
  <c r="C57" i="16"/>
  <c r="G85" i="16"/>
  <c r="H85" i="16" s="1"/>
  <c r="G68" i="16"/>
  <c r="H68" i="16" s="1"/>
  <c r="F81" i="16"/>
  <c r="G81" i="16" s="1"/>
  <c r="G70" i="16"/>
  <c r="F88" i="16"/>
  <c r="F104" i="16" s="1"/>
  <c r="G104" i="16" s="1"/>
  <c r="H104" i="16" s="1"/>
  <c r="G66" i="16"/>
  <c r="H66" i="16" s="1"/>
  <c r="F102" i="16"/>
  <c r="G86" i="16"/>
  <c r="G118" i="16"/>
  <c r="H118" i="16" s="1"/>
  <c r="F135" i="16"/>
  <c r="G135" i="16" s="1"/>
  <c r="H135" i="16" s="1"/>
  <c r="G82" i="16"/>
  <c r="H82" i="16" s="1"/>
  <c r="F98" i="16"/>
  <c r="G100" i="16"/>
  <c r="H100" i="16" s="1"/>
  <c r="F117" i="16"/>
  <c r="F87" i="16"/>
  <c r="G101" i="16"/>
  <c r="H101" i="16" s="1"/>
  <c r="G84" i="16"/>
  <c r="H84" i="16" s="1"/>
  <c r="X6" i="37" l="1"/>
  <c r="W5" i="37"/>
  <c r="W5" i="38" s="1"/>
  <c r="H70" i="16"/>
  <c r="C74" i="16"/>
  <c r="H86" i="16"/>
  <c r="H81" i="16"/>
  <c r="F97" i="16"/>
  <c r="G97" i="16" s="1"/>
  <c r="H97" i="16" s="1"/>
  <c r="F121" i="16"/>
  <c r="F138" i="16" s="1"/>
  <c r="G138" i="16" s="1"/>
  <c r="H138" i="16" s="1"/>
  <c r="G88" i="16"/>
  <c r="H88" i="16" s="1"/>
  <c r="F103" i="16"/>
  <c r="G87" i="16"/>
  <c r="H87" i="16" s="1"/>
  <c r="G117" i="16"/>
  <c r="H117" i="16" s="1"/>
  <c r="F134" i="16"/>
  <c r="G134" i="16" s="1"/>
  <c r="H134" i="16" s="1"/>
  <c r="G98" i="16"/>
  <c r="H98" i="16" s="1"/>
  <c r="F115" i="16"/>
  <c r="F119" i="16"/>
  <c r="G102" i="16"/>
  <c r="Y6" i="37" l="1"/>
  <c r="X5" i="37"/>
  <c r="X5" i="38" s="1"/>
  <c r="H102" i="16"/>
  <c r="F114" i="16"/>
  <c r="C90" i="16"/>
  <c r="G121" i="16"/>
  <c r="H121" i="16" s="1"/>
  <c r="G114" i="16"/>
  <c r="H114" i="16" s="1"/>
  <c r="F131" i="16"/>
  <c r="G131" i="16" s="1"/>
  <c r="G115" i="16"/>
  <c r="H115" i="16" s="1"/>
  <c r="F132" i="16"/>
  <c r="G132" i="16" s="1"/>
  <c r="H132" i="16" s="1"/>
  <c r="F120" i="16"/>
  <c r="G103" i="16"/>
  <c r="H103" i="16" s="1"/>
  <c r="F136" i="16"/>
  <c r="G136" i="16" s="1"/>
  <c r="G119" i="16"/>
  <c r="Z6" i="37" l="1"/>
  <c r="Y5" i="37"/>
  <c r="Y5" i="38" s="1"/>
  <c r="C106" i="16"/>
  <c r="H119" i="16"/>
  <c r="H136" i="16"/>
  <c r="H131" i="16"/>
  <c r="F137" i="16"/>
  <c r="G137" i="16" s="1"/>
  <c r="H137" i="16" s="1"/>
  <c r="C16" i="4" s="1"/>
  <c r="G16" i="4" s="1"/>
  <c r="G120" i="16"/>
  <c r="H120" i="16" s="1"/>
  <c r="C140" i="16" l="1"/>
  <c r="AA6" i="37"/>
  <c r="Z5" i="37"/>
  <c r="Z5" i="38" s="1"/>
  <c r="C123" i="16"/>
  <c r="M5" i="30"/>
  <c r="L5" i="30"/>
  <c r="K5" i="30"/>
  <c r="R5" i="30"/>
  <c r="Q5" i="30"/>
  <c r="P5" i="30"/>
  <c r="J5" i="30"/>
  <c r="I5" i="30"/>
  <c r="AL40" i="37" a="1"/>
  <c r="AL10" i="37" a="1"/>
  <c r="AL20" i="37" a="1"/>
  <c r="AL53" i="37" a="1"/>
  <c r="AL27" i="37" a="1"/>
  <c r="AL25" i="37" a="1"/>
  <c r="AL54" i="37" a="1"/>
  <c r="AL9" i="37" a="1"/>
  <c r="AL42" i="37" a="1"/>
  <c r="AL14" i="37" a="1"/>
  <c r="AL23" i="37" a="1"/>
  <c r="AL26" i="37" a="1"/>
  <c r="AL13" i="37" a="1"/>
  <c r="AL52" i="37" a="1"/>
  <c r="AL16" i="37" a="1"/>
  <c r="AL18" i="37" a="1"/>
  <c r="AL44" i="37" a="1"/>
  <c r="AL21" i="37" a="1"/>
  <c r="AL15" i="37" a="1"/>
  <c r="AL30" i="37" a="1"/>
  <c r="AL34" i="37" a="1"/>
  <c r="AL50" i="37" a="1"/>
  <c r="AL8" i="37" a="1"/>
  <c r="AL58" i="37" a="1"/>
  <c r="AL39" i="37" a="1"/>
  <c r="AL28" i="37" a="1"/>
  <c r="AL19" i="37" a="1"/>
  <c r="AL57" i="37" a="1"/>
  <c r="AL36" i="37" a="1"/>
  <c r="AL56" i="37" a="1"/>
  <c r="AL61" i="37" a="1"/>
  <c r="AL32" i="37" a="1"/>
  <c r="AL43" i="37" a="1"/>
  <c r="AL11" i="37" a="1"/>
  <c r="AL24" i="37" a="1"/>
  <c r="AL37" i="37" a="1"/>
  <c r="AL38" i="37" a="1"/>
  <c r="AL51" i="37" a="1"/>
  <c r="AL31" i="37" a="1"/>
  <c r="AL35" i="37" a="1"/>
  <c r="AL59" i="37" a="1"/>
  <c r="AL47" i="37" a="1"/>
  <c r="AL60" i="37" a="1"/>
  <c r="AL55" i="37" a="1"/>
  <c r="AL49" i="37" a="1"/>
  <c r="AL22" i="37" a="1"/>
  <c r="AL12" i="37" a="1"/>
  <c r="AL17" i="37" a="1"/>
  <c r="AL33" i="37" a="1"/>
  <c r="AL41" i="37" a="1"/>
  <c r="AL45" i="37" a="1"/>
  <c r="AL29" i="37" a="1"/>
  <c r="AL46" i="37" a="1"/>
  <c r="AL48" i="37" a="1"/>
  <c r="AL18" i="37" l="1"/>
  <c r="AO18" i="37" s="1"/>
  <c r="AL34" i="37"/>
  <c r="AO34" i="37" s="1"/>
  <c r="AL50" i="37"/>
  <c r="AL51" i="37"/>
  <c r="AO51" i="37" s="1"/>
  <c r="AL52" i="37"/>
  <c r="AL53" i="37"/>
  <c r="AO53" i="37" s="1"/>
  <c r="AL38" i="37"/>
  <c r="AO38" i="37" s="1"/>
  <c r="AL41" i="37"/>
  <c r="AL43" i="37"/>
  <c r="AO43" i="37" s="1"/>
  <c r="AL60" i="37"/>
  <c r="AO60" i="37" s="1"/>
  <c r="AL61" i="37"/>
  <c r="AO61" i="37" s="1"/>
  <c r="AL19" i="37"/>
  <c r="AO19" i="37" s="1"/>
  <c r="AL25" i="37"/>
  <c r="AO25" i="37" s="1"/>
  <c r="AL30" i="37"/>
  <c r="AO30" i="37" s="1"/>
  <c r="AL20" i="37"/>
  <c r="AO20" i="37" s="1"/>
  <c r="AL58" i="37"/>
  <c r="AO58" i="37" s="1"/>
  <c r="AL21" i="37"/>
  <c r="AO21" i="37" s="1"/>
  <c r="AL27" i="37"/>
  <c r="AO27" i="37" s="1"/>
  <c r="AL22" i="37"/>
  <c r="AO22" i="37" s="1"/>
  <c r="AL23" i="37"/>
  <c r="AO23" i="37" s="1"/>
  <c r="AL39" i="37"/>
  <c r="AL55" i="37"/>
  <c r="AO55" i="37" s="1"/>
  <c r="AL24" i="37"/>
  <c r="AO24" i="37" s="1"/>
  <c r="AL40" i="37"/>
  <c r="AL56" i="37"/>
  <c r="AL42" i="37"/>
  <c r="AO42" i="37" s="1"/>
  <c r="AL45" i="37"/>
  <c r="AO45" i="37" s="1"/>
  <c r="AL8" i="37"/>
  <c r="AO8" i="37" s="1"/>
  <c r="AL28" i="37"/>
  <c r="AO28" i="37" s="1"/>
  <c r="AL9" i="37"/>
  <c r="AO9" i="37" s="1"/>
  <c r="AL44" i="37"/>
  <c r="AL10" i="37"/>
  <c r="AO10" i="37" s="1"/>
  <c r="AL26" i="37"/>
  <c r="AO26" i="37" s="1"/>
  <c r="AL46" i="37"/>
  <c r="AL11" i="37"/>
  <c r="AO11" i="37" s="1"/>
  <c r="AL12" i="37"/>
  <c r="AO12" i="37" s="1"/>
  <c r="AL13" i="37"/>
  <c r="AO13" i="37" s="1"/>
  <c r="AL14" i="37"/>
  <c r="AO14" i="37" s="1"/>
  <c r="AL15" i="37"/>
  <c r="AO15" i="37" s="1"/>
  <c r="AL31" i="37"/>
  <c r="AO31" i="37" s="1"/>
  <c r="AL47" i="37"/>
  <c r="AL16" i="37"/>
  <c r="AO16" i="37" s="1"/>
  <c r="AL32" i="37"/>
  <c r="AO32" i="37" s="1"/>
  <c r="AL48" i="37"/>
  <c r="AL59" i="37"/>
  <c r="AO59" i="37" s="1"/>
  <c r="AL29" i="37"/>
  <c r="AO29" i="37" s="1"/>
  <c r="AL17" i="37"/>
  <c r="AO17" i="37" s="1"/>
  <c r="AL33" i="37"/>
  <c r="AO33" i="37" s="1"/>
  <c r="AL49" i="37"/>
  <c r="AO49" i="37" s="1"/>
  <c r="AL35" i="37"/>
  <c r="AO35" i="37" s="1"/>
  <c r="AL36" i="37"/>
  <c r="AO36" i="37" s="1"/>
  <c r="AL37" i="37"/>
  <c r="AO37" i="37" s="1"/>
  <c r="E34" i="31" s="1"/>
  <c r="AL54" i="37"/>
  <c r="AO54" i="37" s="1"/>
  <c r="AL57" i="37"/>
  <c r="AB6" i="37"/>
  <c r="AA5" i="37"/>
  <c r="AA5" i="38" s="1"/>
  <c r="N5" i="30"/>
  <c r="O5" i="30"/>
  <c r="AO48" i="37" l="1"/>
  <c r="E45" i="31" s="1"/>
  <c r="AP45" i="37"/>
  <c r="AQ45" i="37" s="1"/>
  <c r="E42" i="31"/>
  <c r="AO40" i="37"/>
  <c r="E37" i="31" s="1"/>
  <c r="AO50" i="37"/>
  <c r="E47" i="31" s="1"/>
  <c r="AP42" i="37"/>
  <c r="AQ42" i="37" s="1"/>
  <c r="E39" i="31"/>
  <c r="AO47" i="37"/>
  <c r="E44" i="31" s="1"/>
  <c r="AP43" i="37"/>
  <c r="AQ43" i="37" s="1"/>
  <c r="E40" i="31"/>
  <c r="AO41" i="37"/>
  <c r="E38" i="31" s="1"/>
  <c r="AP38" i="37"/>
  <c r="AQ38" i="37" s="1"/>
  <c r="E35" i="31"/>
  <c r="AO57" i="37"/>
  <c r="AP57" i="37" s="1"/>
  <c r="AQ57" i="37" s="1"/>
  <c r="AP55" i="37"/>
  <c r="AQ55" i="37" s="1"/>
  <c r="E52" i="31"/>
  <c r="AP53" i="37"/>
  <c r="AQ53" i="37" s="1"/>
  <c r="E50" i="31"/>
  <c r="AP54" i="37"/>
  <c r="AQ54" i="37" s="1"/>
  <c r="E51" i="31"/>
  <c r="AO39" i="37"/>
  <c r="E36" i="31" s="1"/>
  <c r="AO52" i="37"/>
  <c r="E49" i="31" s="1"/>
  <c r="AP51" i="37"/>
  <c r="AQ51" i="37" s="1"/>
  <c r="E48" i="31"/>
  <c r="AO46" i="37"/>
  <c r="E43" i="31" s="1"/>
  <c r="AO44" i="37"/>
  <c r="E41" i="31" s="1"/>
  <c r="AO56" i="37"/>
  <c r="E53" i="31" s="1"/>
  <c r="AP49" i="37"/>
  <c r="AQ49" i="37" s="1"/>
  <c r="E46" i="31"/>
  <c r="E5" i="31"/>
  <c r="D23" i="31"/>
  <c r="D25" i="31"/>
  <c r="E27" i="31"/>
  <c r="E29" i="31"/>
  <c r="E26" i="31"/>
  <c r="E30" i="31"/>
  <c r="E24" i="31"/>
  <c r="E28" i="31"/>
  <c r="D7" i="31"/>
  <c r="E9" i="31"/>
  <c r="D11" i="31"/>
  <c r="D13" i="31"/>
  <c r="E15" i="31"/>
  <c r="D17" i="31"/>
  <c r="D19" i="31"/>
  <c r="E21" i="31"/>
  <c r="E10" i="31"/>
  <c r="D14" i="31"/>
  <c r="D18" i="31"/>
  <c r="E22" i="31"/>
  <c r="D8" i="31"/>
  <c r="D12" i="31"/>
  <c r="D16" i="31"/>
  <c r="D20" i="31"/>
  <c r="D56" i="31"/>
  <c r="D58" i="31"/>
  <c r="D31" i="31"/>
  <c r="E33" i="31"/>
  <c r="E55" i="31"/>
  <c r="D42" i="31"/>
  <c r="D43" i="31"/>
  <c r="D51" i="31"/>
  <c r="D40" i="31"/>
  <c r="D37" i="31"/>
  <c r="D41" i="31"/>
  <c r="D34" i="31"/>
  <c r="F34" i="31" s="1"/>
  <c r="AP37" i="37"/>
  <c r="AQ37" i="37" s="1"/>
  <c r="H34" i="31" s="1"/>
  <c r="D53" i="31"/>
  <c r="D44" i="31"/>
  <c r="D32" i="31"/>
  <c r="E32" i="31"/>
  <c r="D52" i="31"/>
  <c r="D38" i="31"/>
  <c r="D45" i="31"/>
  <c r="D46" i="31"/>
  <c r="D35" i="31"/>
  <c r="D39" i="31"/>
  <c r="D36" i="31"/>
  <c r="D50" i="31"/>
  <c r="D49" i="31"/>
  <c r="D47" i="31"/>
  <c r="D48" i="31"/>
  <c r="AC6" i="37"/>
  <c r="AB5" i="37"/>
  <c r="AB5" i="38" s="1"/>
  <c r="D3" i="12"/>
  <c r="F50" i="31" l="1"/>
  <c r="F36" i="31"/>
  <c r="F43" i="31"/>
  <c r="F45" i="31"/>
  <c r="F51" i="31"/>
  <c r="F42" i="31"/>
  <c r="F35" i="31"/>
  <c r="AP44" i="37"/>
  <c r="AQ44" i="37" s="1"/>
  <c r="H41" i="31" s="1"/>
  <c r="F53" i="31"/>
  <c r="F47" i="31"/>
  <c r="F41" i="31"/>
  <c r="F37" i="31"/>
  <c r="F44" i="31"/>
  <c r="AP47" i="37"/>
  <c r="AQ47" i="37" s="1"/>
  <c r="H44" i="31" s="1"/>
  <c r="AP39" i="37"/>
  <c r="AQ39" i="37" s="1"/>
  <c r="H36" i="31" s="1"/>
  <c r="E54" i="31"/>
  <c r="AP56" i="37"/>
  <c r="AQ56" i="37" s="1"/>
  <c r="H53" i="31" s="1"/>
  <c r="AP48" i="37"/>
  <c r="AQ48" i="37" s="1"/>
  <c r="AR48" i="37" s="1"/>
  <c r="I45" i="31" s="1"/>
  <c r="AR43" i="37"/>
  <c r="I40" i="31" s="1"/>
  <c r="H40" i="31"/>
  <c r="AP52" i="37"/>
  <c r="AQ52" i="37" s="1"/>
  <c r="F49" i="31"/>
  <c r="H39" i="31"/>
  <c r="AR42" i="37"/>
  <c r="I39" i="31" s="1"/>
  <c r="F40" i="31"/>
  <c r="AR49" i="37"/>
  <c r="I46" i="31" s="1"/>
  <c r="H46" i="31"/>
  <c r="AP40" i="37"/>
  <c r="AQ40" i="37" s="1"/>
  <c r="F48" i="31"/>
  <c r="AR54" i="37"/>
  <c r="I51" i="31" s="1"/>
  <c r="H51" i="31"/>
  <c r="AP41" i="37"/>
  <c r="AQ41" i="37" s="1"/>
  <c r="F39" i="31"/>
  <c r="F46" i="31"/>
  <c r="AR53" i="37"/>
  <c r="I50" i="31" s="1"/>
  <c r="H50" i="31"/>
  <c r="AP50" i="37"/>
  <c r="AQ50" i="37" s="1"/>
  <c r="F38" i="31"/>
  <c r="AR55" i="37"/>
  <c r="I52" i="31" s="1"/>
  <c r="H52" i="31"/>
  <c r="F52" i="31"/>
  <c r="AR57" i="37"/>
  <c r="I54" i="31" s="1"/>
  <c r="H54" i="31"/>
  <c r="AR45" i="37"/>
  <c r="I42" i="31" s="1"/>
  <c r="H42" i="31"/>
  <c r="AP46" i="37"/>
  <c r="AQ46" i="37" s="1"/>
  <c r="AR51" i="37"/>
  <c r="I48" i="31" s="1"/>
  <c r="H48" i="31"/>
  <c r="AR38" i="37"/>
  <c r="I35" i="31" s="1"/>
  <c r="H35" i="31"/>
  <c r="D5" i="31"/>
  <c r="F5" i="31" s="1"/>
  <c r="D57" i="31"/>
  <c r="D26" i="31"/>
  <c r="F26" i="31" s="1"/>
  <c r="E14" i="31"/>
  <c r="F14" i="31" s="1"/>
  <c r="E58" i="31"/>
  <c r="F58" i="31" s="1"/>
  <c r="E13" i="31"/>
  <c r="F13" i="31" s="1"/>
  <c r="D30" i="31"/>
  <c r="F30" i="31" s="1"/>
  <c r="D28" i="31"/>
  <c r="F28" i="31" s="1"/>
  <c r="E12" i="31"/>
  <c r="F12" i="31" s="1"/>
  <c r="E7" i="31"/>
  <c r="F7" i="31" s="1"/>
  <c r="D10" i="31"/>
  <c r="F10" i="31" s="1"/>
  <c r="D54" i="31"/>
  <c r="E56" i="31"/>
  <c r="F56" i="31" s="1"/>
  <c r="E23" i="31"/>
  <c r="F23" i="31" s="1"/>
  <c r="E16" i="31"/>
  <c r="F16" i="31" s="1"/>
  <c r="E31" i="31"/>
  <c r="F31" i="31" s="1"/>
  <c r="E18" i="31"/>
  <c r="F18" i="31" s="1"/>
  <c r="D27" i="31"/>
  <c r="F27" i="31" s="1"/>
  <c r="E8" i="31"/>
  <c r="F8" i="31" s="1"/>
  <c r="D29" i="31"/>
  <c r="F29" i="31" s="1"/>
  <c r="D22" i="31"/>
  <c r="F22" i="31" s="1"/>
  <c r="D9" i="31"/>
  <c r="F9" i="31" s="1"/>
  <c r="D24" i="31"/>
  <c r="F24" i="31" s="1"/>
  <c r="D55" i="31"/>
  <c r="F55" i="31" s="1"/>
  <c r="D33" i="31"/>
  <c r="F33" i="31" s="1"/>
  <c r="E25" i="31"/>
  <c r="F25" i="31" s="1"/>
  <c r="E17" i="31"/>
  <c r="F17" i="31" s="1"/>
  <c r="E19" i="31"/>
  <c r="F19" i="31" s="1"/>
  <c r="AP13" i="37"/>
  <c r="AQ13" i="37" s="1"/>
  <c r="AP31" i="37"/>
  <c r="AQ31" i="37" s="1"/>
  <c r="H28" i="31" s="1"/>
  <c r="AP58" i="37"/>
  <c r="AQ58" i="37" s="1"/>
  <c r="H55" i="31" s="1"/>
  <c r="AP29" i="37"/>
  <c r="AQ29" i="37" s="1"/>
  <c r="H26" i="31" s="1"/>
  <c r="AP32" i="37"/>
  <c r="AQ32" i="37" s="1"/>
  <c r="H29" i="31" s="1"/>
  <c r="AP27" i="37"/>
  <c r="AQ27" i="37" s="1"/>
  <c r="AP35" i="37"/>
  <c r="AQ35" i="37" s="1"/>
  <c r="H32" i="31" s="1"/>
  <c r="AP33" i="37"/>
  <c r="AQ33" i="37" s="1"/>
  <c r="F32" i="31"/>
  <c r="AP25" i="37"/>
  <c r="AQ25" i="37" s="1"/>
  <c r="H22" i="31" s="1"/>
  <c r="AP36" i="37"/>
  <c r="AQ36" i="37" s="1"/>
  <c r="AP30" i="37"/>
  <c r="AQ30" i="37" s="1"/>
  <c r="AP8" i="37"/>
  <c r="AP12" i="37"/>
  <c r="AQ12" i="37" s="1"/>
  <c r="E20" i="31"/>
  <c r="F20" i="31" s="1"/>
  <c r="AP18" i="37"/>
  <c r="AQ18" i="37" s="1"/>
  <c r="H15" i="31" s="1"/>
  <c r="D15" i="31"/>
  <c r="F15" i="31" s="1"/>
  <c r="D21" i="31"/>
  <c r="F21" i="31" s="1"/>
  <c r="E11" i="31"/>
  <c r="F11" i="31" s="1"/>
  <c r="D6" i="31"/>
  <c r="AP24" i="37"/>
  <c r="AQ24" i="37" s="1"/>
  <c r="H21" i="31" s="1"/>
  <c r="AR37" i="37"/>
  <c r="I34" i="31" s="1"/>
  <c r="AC5" i="37"/>
  <c r="AC5" i="38" s="1"/>
  <c r="AD6" i="37"/>
  <c r="AR44" i="37" l="1"/>
  <c r="I41" i="31" s="1"/>
  <c r="AR39" i="37"/>
  <c r="I36" i="31" s="1"/>
  <c r="AR47" i="37"/>
  <c r="I44" i="31" s="1"/>
  <c r="AR56" i="37"/>
  <c r="I53" i="31" s="1"/>
  <c r="H45" i="31"/>
  <c r="F54" i="31"/>
  <c r="AR40" i="37"/>
  <c r="I37" i="31" s="1"/>
  <c r="H37" i="31"/>
  <c r="H47" i="31"/>
  <c r="AR50" i="37"/>
  <c r="I47" i="31" s="1"/>
  <c r="AR46" i="37"/>
  <c r="I43" i="31" s="1"/>
  <c r="H43" i="31"/>
  <c r="AR52" i="37"/>
  <c r="I49" i="31" s="1"/>
  <c r="H49" i="31"/>
  <c r="AR41" i="37"/>
  <c r="I38" i="31" s="1"/>
  <c r="H38" i="31"/>
  <c r="AR13" i="37"/>
  <c r="I10" i="31" s="1"/>
  <c r="H10" i="31"/>
  <c r="AR36" i="37"/>
  <c r="I33" i="31" s="1"/>
  <c r="H33" i="31"/>
  <c r="AR12" i="37"/>
  <c r="I9" i="31" s="1"/>
  <c r="H9" i="31"/>
  <c r="AR30" i="37"/>
  <c r="I27" i="31" s="1"/>
  <c r="H27" i="31"/>
  <c r="AR33" i="37"/>
  <c r="I30" i="31" s="1"/>
  <c r="H30" i="31"/>
  <c r="AR27" i="37"/>
  <c r="I24" i="31" s="1"/>
  <c r="H24" i="31"/>
  <c r="AP60" i="37"/>
  <c r="AQ60" i="37" s="1"/>
  <c r="H57" i="31" s="1"/>
  <c r="E57" i="31"/>
  <c r="F57" i="31" s="1"/>
  <c r="AP17" i="37"/>
  <c r="AQ17" i="37" s="1"/>
  <c r="AP16" i="37"/>
  <c r="AQ16" i="37" s="1"/>
  <c r="AP61" i="37"/>
  <c r="AQ61" i="37" s="1"/>
  <c r="H58" i="31" s="1"/>
  <c r="AP15" i="37"/>
  <c r="AQ15" i="37" s="1"/>
  <c r="AP10" i="37"/>
  <c r="AQ10" i="37" s="1"/>
  <c r="H7" i="31" s="1"/>
  <c r="AQ8" i="37"/>
  <c r="AP34" i="37"/>
  <c r="AQ34" i="37" s="1"/>
  <c r="H31" i="31" s="1"/>
  <c r="AP59" i="37"/>
  <c r="AQ59" i="37" s="1"/>
  <c r="H56" i="31" s="1"/>
  <c r="AP26" i="37"/>
  <c r="AQ26" i="37" s="1"/>
  <c r="H23" i="31" s="1"/>
  <c r="AP19" i="37"/>
  <c r="AQ19" i="37" s="1"/>
  <c r="H16" i="31" s="1"/>
  <c r="AP22" i="37"/>
  <c r="AQ22" i="37" s="1"/>
  <c r="H19" i="31" s="1"/>
  <c r="AP21" i="37"/>
  <c r="AQ21" i="37" s="1"/>
  <c r="H18" i="31" s="1"/>
  <c r="AP11" i="37"/>
  <c r="AQ11" i="37" s="1"/>
  <c r="H8" i="31" s="1"/>
  <c r="AP20" i="37"/>
  <c r="AQ20" i="37" s="1"/>
  <c r="H17" i="31" s="1"/>
  <c r="AP28" i="37"/>
  <c r="AQ28" i="37" s="1"/>
  <c r="H25" i="31" s="1"/>
  <c r="AR18" i="37"/>
  <c r="I15" i="31" s="1"/>
  <c r="AR25" i="37"/>
  <c r="I22" i="31" s="1"/>
  <c r="AR29" i="37"/>
  <c r="I26" i="31" s="1"/>
  <c r="AR31" i="37"/>
  <c r="I28" i="31" s="1"/>
  <c r="AR58" i="37"/>
  <c r="I55" i="31" s="1"/>
  <c r="AR35" i="37"/>
  <c r="I32" i="31" s="1"/>
  <c r="AR24" i="37"/>
  <c r="I21" i="31" s="1"/>
  <c r="AP23" i="37"/>
  <c r="AQ23" i="37" s="1"/>
  <c r="H20" i="31" s="1"/>
  <c r="AR32" i="37"/>
  <c r="I29" i="31" s="1"/>
  <c r="E6" i="31"/>
  <c r="F6" i="31" s="1"/>
  <c r="AP9" i="37"/>
  <c r="AP14" i="37"/>
  <c r="AQ14" i="37" s="1"/>
  <c r="H11" i="31" s="1"/>
  <c r="AD5" i="37"/>
  <c r="AD5" i="38" s="1"/>
  <c r="AE6" i="37"/>
  <c r="G99" i="16" l="1"/>
  <c r="C105" i="16" s="1"/>
  <c r="G106" i="16" s="1"/>
  <c r="N102" i="16" s="1"/>
  <c r="G83" i="16"/>
  <c r="C89" i="16" s="1"/>
  <c r="G90" i="16" s="1"/>
  <c r="N86" i="16" s="1"/>
  <c r="G67" i="16"/>
  <c r="G116" i="16"/>
  <c r="G122" i="16" s="1"/>
  <c r="G133" i="16"/>
  <c r="AR17" i="37"/>
  <c r="I14" i="31" s="1"/>
  <c r="H14" i="31"/>
  <c r="AR8" i="37"/>
  <c r="I5" i="31" s="1"/>
  <c r="H5" i="31"/>
  <c r="AR16" i="37"/>
  <c r="I13" i="31" s="1"/>
  <c r="H13" i="31"/>
  <c r="AR15" i="37"/>
  <c r="I12" i="31" s="1"/>
  <c r="H12" i="31"/>
  <c r="AR60" i="37"/>
  <c r="I57" i="31" s="1"/>
  <c r="AR61" i="37"/>
  <c r="I58" i="31" s="1"/>
  <c r="AR10" i="37"/>
  <c r="I7" i="31" s="1"/>
  <c r="AR34" i="37"/>
  <c r="I31" i="31" s="1"/>
  <c r="G50" i="16"/>
  <c r="AR59" i="37"/>
  <c r="I56" i="31" s="1"/>
  <c r="AP62" i="37"/>
  <c r="AR26" i="37"/>
  <c r="I23" i="31" s="1"/>
  <c r="AR22" i="37"/>
  <c r="I19" i="31" s="1"/>
  <c r="AR19" i="37"/>
  <c r="I16" i="31" s="1"/>
  <c r="AR21" i="37"/>
  <c r="I18" i="31" s="1"/>
  <c r="AR11" i="37"/>
  <c r="I8" i="31" s="1"/>
  <c r="AR20" i="37"/>
  <c r="I17" i="31" s="1"/>
  <c r="AR28" i="37"/>
  <c r="I25" i="31" s="1"/>
  <c r="AR23" i="37"/>
  <c r="I20" i="31" s="1"/>
  <c r="F59" i="31"/>
  <c r="AR14" i="37"/>
  <c r="I11" i="31" s="1"/>
  <c r="AQ9" i="37"/>
  <c r="H6" i="31" s="1"/>
  <c r="AE5" i="37"/>
  <c r="AE5" i="38" s="1"/>
  <c r="AF6" i="37"/>
  <c r="G105" i="16" l="1"/>
  <c r="F8" i="16"/>
  <c r="AQ62" i="37"/>
  <c r="AR62" i="37" s="1"/>
  <c r="C56" i="16"/>
  <c r="G57" i="16" s="1"/>
  <c r="N53" i="16" s="1"/>
  <c r="AR9" i="37"/>
  <c r="I6" i="31" s="1"/>
  <c r="H116" i="16" s="1"/>
  <c r="H122" i="16" s="1"/>
  <c r="I123" i="16" s="1"/>
  <c r="H59" i="31"/>
  <c r="L59" i="31"/>
  <c r="C122" i="16"/>
  <c r="G123" i="16" s="1"/>
  <c r="N119" i="16" s="1"/>
  <c r="G89" i="16"/>
  <c r="C139" i="16"/>
  <c r="G140" i="16" s="1"/>
  <c r="N136" i="16" s="1"/>
  <c r="G139" i="16"/>
  <c r="AF5" i="37"/>
  <c r="AF5" i="38" s="1"/>
  <c r="AG6" i="37"/>
  <c r="G73" i="16"/>
  <c r="C73" i="16"/>
  <c r="G74" i="16" s="1"/>
  <c r="N70" i="16" s="1"/>
  <c r="H67" i="16" l="1"/>
  <c r="H73" i="16" s="1"/>
  <c r="I74" i="16" s="1"/>
  <c r="H83" i="16"/>
  <c r="H89" i="16" s="1"/>
  <c r="I90" i="16" s="1"/>
  <c r="H99" i="16"/>
  <c r="H105" i="16" s="1"/>
  <c r="I106" i="16" s="1"/>
  <c r="H133" i="16"/>
  <c r="M59" i="31"/>
  <c r="H50" i="16"/>
  <c r="I59" i="31"/>
  <c r="AH6" i="37"/>
  <c r="AG5" i="37"/>
  <c r="AG5" i="38" s="1"/>
  <c r="A14" i="4"/>
  <c r="A12" i="4"/>
  <c r="A10" i="4"/>
  <c r="A8" i="4"/>
  <c r="A6" i="4"/>
  <c r="A129" i="16"/>
  <c r="A112" i="16"/>
  <c r="A95" i="16"/>
  <c r="A79" i="16"/>
  <c r="A63" i="16"/>
  <c r="A46" i="16"/>
  <c r="N20" i="16"/>
  <c r="N19" i="16"/>
  <c r="B16" i="4" l="1"/>
  <c r="H139" i="16"/>
  <c r="I140" i="16" s="1"/>
  <c r="AI6" i="37"/>
  <c r="AJ6" i="37" s="1"/>
  <c r="AH5" i="37"/>
  <c r="AH5" i="38" s="1"/>
  <c r="A95" i="4"/>
  <c r="A90" i="4"/>
  <c r="A85" i="4"/>
  <c r="A80" i="4"/>
  <c r="A75" i="4"/>
  <c r="A70" i="4"/>
  <c r="A65" i="4"/>
  <c r="B17" i="4" l="1"/>
  <c r="F16" i="4"/>
  <c r="F17" i="4" s="1"/>
  <c r="AJ5" i="37"/>
  <c r="AJ5" i="38" s="1"/>
  <c r="AK6" i="37"/>
  <c r="AK5" i="37" s="1"/>
  <c r="AK5" i="38" s="1"/>
  <c r="AI5" i="37"/>
  <c r="AI5" i="38" s="1"/>
  <c r="L21" i="15"/>
  <c r="M18" i="15" s="1"/>
  <c r="G89" i="4" l="1"/>
  <c r="G88" i="4"/>
  <c r="G87" i="4"/>
  <c r="G86" i="4"/>
  <c r="G84" i="4"/>
  <c r="G83" i="4"/>
  <c r="G82" i="4"/>
  <c r="G81" i="4"/>
  <c r="G79" i="4"/>
  <c r="G78" i="4"/>
  <c r="G77" i="4"/>
  <c r="G76" i="4"/>
  <c r="G74" i="4"/>
  <c r="G73" i="4"/>
  <c r="G72" i="4"/>
  <c r="G71" i="4"/>
  <c r="G69" i="4"/>
  <c r="G68" i="4"/>
  <c r="G67" i="4"/>
  <c r="G66" i="4"/>
  <c r="G91" i="4"/>
  <c r="G92" i="4"/>
  <c r="G93" i="4"/>
  <c r="G70" i="4" l="1"/>
  <c r="G75" i="4"/>
  <c r="G80" i="4"/>
  <c r="G90" i="4"/>
  <c r="G85" i="4"/>
  <c r="H14" i="15" l="1"/>
  <c r="F14" i="15"/>
  <c r="L13" i="15" s="1"/>
  <c r="M12" i="15" s="1"/>
  <c r="I4" i="13" l="1"/>
  <c r="I32" i="13"/>
  <c r="I31" i="13"/>
  <c r="I30" i="13"/>
  <c r="I29" i="13"/>
  <c r="I28" i="13"/>
  <c r="I27" i="13"/>
  <c r="I22" i="13"/>
  <c r="I21" i="13"/>
  <c r="I20" i="13"/>
  <c r="I19" i="13"/>
  <c r="I18" i="13"/>
  <c r="I17" i="13"/>
  <c r="I16" i="13"/>
  <c r="I15" i="13"/>
  <c r="I14" i="13"/>
  <c r="I13" i="13"/>
  <c r="I12" i="13"/>
  <c r="I11" i="13"/>
  <c r="I10" i="13"/>
  <c r="I9" i="13"/>
  <c r="I8" i="13"/>
  <c r="I7" i="13"/>
  <c r="I6" i="13"/>
  <c r="I5" i="13"/>
  <c r="E30" i="8"/>
  <c r="D5" i="12"/>
  <c r="K30" i="8" s="1"/>
  <c r="D14" i="4"/>
  <c r="E14" i="4"/>
  <c r="E12" i="4"/>
  <c r="D12" i="4"/>
  <c r="E10" i="4"/>
  <c r="D10" i="4"/>
  <c r="E8" i="4"/>
  <c r="D8" i="4"/>
  <c r="E6" i="4"/>
  <c r="A34" i="4"/>
  <c r="A33" i="4"/>
  <c r="A32" i="4"/>
  <c r="A31" i="4"/>
  <c r="A30" i="4"/>
  <c r="A36" i="4"/>
  <c r="E20" i="4" l="1"/>
  <c r="I33" i="13"/>
  <c r="D15" i="4"/>
  <c r="D13" i="4"/>
  <c r="F7" i="15" l="1"/>
  <c r="H9" i="15"/>
  <c r="I6" i="16" l="1"/>
  <c r="I7" i="16"/>
  <c r="I9" i="16"/>
  <c r="I10" i="16"/>
  <c r="I11" i="16"/>
  <c r="I12" i="16"/>
  <c r="I13" i="16"/>
  <c r="B14" i="4"/>
  <c r="C10" i="4" l="1"/>
  <c r="C8" i="4"/>
  <c r="B10" i="4"/>
  <c r="C33" i="4" s="1"/>
  <c r="B8" i="4"/>
  <c r="F8" i="4" s="1"/>
  <c r="F10" i="16"/>
  <c r="F9" i="16"/>
  <c r="C6" i="4"/>
  <c r="C12" i="4"/>
  <c r="G12" i="4" s="1"/>
  <c r="H10" i="16"/>
  <c r="H9" i="16"/>
  <c r="B12" i="4"/>
  <c r="H13" i="16"/>
  <c r="H12" i="16"/>
  <c r="H6" i="16"/>
  <c r="C14" i="4"/>
  <c r="B15" i="4" s="1"/>
  <c r="H11" i="16"/>
  <c r="F14" i="4"/>
  <c r="F11" i="16"/>
  <c r="F13" i="16"/>
  <c r="F12" i="16"/>
  <c r="H7" i="16"/>
  <c r="N88" i="16" l="1"/>
  <c r="C20" i="4"/>
  <c r="N72" i="16"/>
  <c r="N104" i="16"/>
  <c r="N138" i="16"/>
  <c r="N121" i="16"/>
  <c r="C34" i="4"/>
  <c r="B13" i="4"/>
  <c r="F12" i="4"/>
  <c r="F13" i="4" s="1"/>
  <c r="G14" i="4"/>
  <c r="F15" i="4" s="1"/>
  <c r="H20" i="6" l="1"/>
  <c r="H19" i="6"/>
  <c r="A11" i="6"/>
  <c r="E50" i="4" l="1"/>
  <c r="G64" i="4"/>
  <c r="D11" i="4" l="1"/>
  <c r="B11" i="4"/>
  <c r="C32" i="4" s="1"/>
  <c r="G10" i="4"/>
  <c r="F10" i="4"/>
  <c r="D9" i="4"/>
  <c r="B9" i="4"/>
  <c r="C31" i="4" s="1"/>
  <c r="G8" i="4"/>
  <c r="G6" i="4"/>
  <c r="G20" i="4" l="1"/>
  <c r="F11" i="4"/>
  <c r="F9" i="4"/>
  <c r="G61" i="4" l="1"/>
  <c r="G65" i="4" l="1"/>
  <c r="G94" i="4"/>
  <c r="G95" i="4" s="1"/>
  <c r="G96" i="4" l="1"/>
  <c r="G98" i="4" s="1"/>
  <c r="F14" i="16" l="1"/>
  <c r="G21" i="16" s="1"/>
  <c r="H23" i="15" s="1"/>
  <c r="E9" i="15" l="1"/>
  <c r="K9" i="15" s="1"/>
  <c r="M8" i="15" s="1"/>
  <c r="H56" i="16"/>
  <c r="G56" i="16"/>
  <c r="D6" i="4"/>
  <c r="I56" i="16"/>
  <c r="I8" i="16"/>
  <c r="I14" i="16" s="1"/>
  <c r="H25" i="6" s="1"/>
  <c r="G19" i="16"/>
  <c r="H21" i="6"/>
  <c r="I57" i="16" l="1"/>
  <c r="K141" i="16"/>
  <c r="K21" i="16"/>
  <c r="H8" i="16"/>
  <c r="H14" i="16" s="1"/>
  <c r="H24" i="6" s="1"/>
  <c r="B6" i="4"/>
  <c r="B7" i="4" s="1"/>
  <c r="C30" i="4" s="1"/>
  <c r="C37" i="4" s="1"/>
  <c r="D7" i="4"/>
  <c r="D20" i="4"/>
  <c r="D21" i="4" s="1"/>
  <c r="N55" i="16"/>
  <c r="H22" i="6"/>
  <c r="B20" i="4" l="1"/>
  <c r="B21" i="4" s="1"/>
  <c r="G20" i="16"/>
  <c r="F6" i="4"/>
  <c r="F7" i="4" s="1"/>
  <c r="N23" i="16" l="1"/>
  <c r="M141" i="16"/>
  <c r="H23" i="6"/>
  <c r="D23" i="15"/>
  <c r="K23" i="15" s="1"/>
  <c r="F20" i="4"/>
  <c r="F21" i="4" s="1"/>
  <c r="M22" i="15" l="1"/>
  <c r="M2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Aim</author>
    <author>Amy Tran</author>
  </authors>
  <commentList>
    <comment ref="A11" authorId="0" shapeId="0" xr:uid="{BE7BBA5D-B810-4143-885F-066B82B519F0}">
      <text>
        <r>
          <rPr>
            <sz val="9"/>
            <color indexed="81"/>
            <rFont val="Tahoma"/>
            <family val="2"/>
          </rPr>
          <t>The project name will autofill based on input from Tab "Section 1.a-j"</t>
        </r>
      </text>
    </comment>
    <comment ref="E36" authorId="0" shapeId="0" xr:uid="{A643B0EB-1D9C-4C76-AC08-6BA46F5F6C0A}">
      <text>
        <r>
          <rPr>
            <sz val="9"/>
            <color indexed="81"/>
            <rFont val="Tahoma"/>
            <family val="2"/>
          </rPr>
          <t>Change to blank if County of Orange is the applicant agency</t>
        </r>
      </text>
    </comment>
    <comment ref="F36" authorId="1" shapeId="0" xr:uid="{3616926F-9B9C-4CB0-AC93-357D5B09C65C}">
      <text>
        <r>
          <rPr>
            <sz val="9"/>
            <color indexed="81"/>
            <rFont val="Tahoma"/>
            <family val="2"/>
          </rPr>
          <t>Select Applicant Agency</t>
        </r>
      </text>
    </comment>
    <comment ref="E38" authorId="1" shapeId="0" xr:uid="{D665F87A-D1FC-42EA-87F8-CAA573F6C47E}">
      <text>
        <r>
          <rPr>
            <sz val="9"/>
            <color indexed="81"/>
            <rFont val="Tahoma"/>
            <family val="2"/>
          </rPr>
          <t>Input Applicant Agency Contact Person</t>
        </r>
      </text>
    </comment>
    <comment ref="E40" authorId="1" shapeId="0" xr:uid="{C38132D3-3E40-49E1-BCD5-EDFB2CC2B83B}">
      <text>
        <r>
          <rPr>
            <sz val="9"/>
            <color indexed="81"/>
            <rFont val="Tahoma"/>
            <family val="2"/>
          </rPr>
          <t>Input Applicant Agency Contact Phone Number</t>
        </r>
      </text>
    </comment>
    <comment ref="E42" authorId="1" shapeId="0" xr:uid="{4FA2BC50-412C-41B8-8F28-CB1F4BE707B1}">
      <text>
        <r>
          <rPr>
            <sz val="9"/>
            <color indexed="81"/>
            <rFont val="Tahoma"/>
            <family val="2"/>
          </rPr>
          <t>Input Applicant Agency Contact Email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Atran</author>
    <author>Aim</author>
  </authors>
  <commentList>
    <comment ref="D3" authorId="0" shapeId="0" xr:uid="{023122A8-1354-4EBA-8270-010A7C095DAA}">
      <text>
        <r>
          <rPr>
            <sz val="9"/>
            <color indexed="81"/>
            <rFont val="Tahoma"/>
            <family val="2"/>
          </rPr>
          <t>If you are requesting a grid/route project, use Section 1.m to explain your choice.</t>
        </r>
      </text>
    </comment>
    <comment ref="B4" authorId="1" shapeId="0" xr:uid="{429B841E-28A6-46C4-BE1F-909215E6FEDA}">
      <text>
        <r>
          <rPr>
            <sz val="9"/>
            <color indexed="81"/>
            <rFont val="Tahoma"/>
            <family val="2"/>
          </rPr>
          <t>Insert Project Name. Name should include the corridor name for the entire segment (e.g. Kraemer Blvd / Glassell / Grand Ave Regional Traffic Signal Synchronization Program Project)</t>
        </r>
      </text>
    </comment>
    <comment ref="B13" authorId="0" shapeId="0" xr:uid="{F59BEA40-E36F-418E-B333-611A78BE8980}">
      <text>
        <r>
          <rPr>
            <sz val="9"/>
            <color indexed="81"/>
            <rFont val="Tahoma"/>
            <family val="2"/>
          </rPr>
          <t>Include all Caltrans intersections regardless if a coop will be signed</t>
        </r>
      </text>
    </comment>
    <comment ref="H13" authorId="0" shapeId="0" xr:uid="{05E5DD5D-7809-4E38-B489-EFCFA04BB895}">
      <text>
        <r>
          <rPr>
            <sz val="9"/>
            <color indexed="81"/>
            <rFont val="Tahoma"/>
            <family val="2"/>
          </rPr>
          <t>Offset signals are signals that are on the MPAH and within 2,700 feet of the main corridor</t>
        </r>
      </text>
    </comment>
    <comment ref="E25" authorId="0" shapeId="0" xr:uid="{5174E094-8567-4571-9BBA-9018D9817C26}">
      <text>
        <r>
          <rPr>
            <sz val="9"/>
            <color indexed="81"/>
            <rFont val="Tahoma"/>
            <family val="2"/>
          </rPr>
          <t>Caltrans is not eligible to be the lead agency, even though they may be listed here</t>
        </r>
      </text>
    </comment>
    <comment ref="I28" authorId="1" shapeId="0" xr:uid="{BC8FEFA9-3A75-4354-A207-F6671B0B843D}">
      <text>
        <r>
          <rPr>
            <sz val="9"/>
            <color indexed="81"/>
            <rFont val="Tahoma"/>
            <family val="2"/>
          </rPr>
          <t>Select this ONLY if the corridor / grid / route is not on the SSN, but is on the MPAH</t>
        </r>
      </text>
    </comment>
    <comment ref="E30" authorId="0" shapeId="0" xr:uid="{DE334C19-868D-4A5B-9741-AFEBAC5432CF}">
      <text>
        <r>
          <rPr>
            <sz val="9"/>
            <color indexed="81"/>
            <rFont val="Tahoma"/>
            <family val="2"/>
          </rPr>
          <t>This will populate from Section 6</t>
        </r>
      </text>
    </comment>
    <comment ref="K30" authorId="0" shapeId="0" xr:uid="{A30DE3D1-992B-4F2A-8DF0-AF734135C7E4}">
      <text>
        <r>
          <rPr>
            <sz val="9"/>
            <color indexed="81"/>
            <rFont val="Tahoma"/>
            <family val="2"/>
          </rPr>
          <t>This will populate from Section 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Aim</author>
  </authors>
  <commentList>
    <comment ref="B45" authorId="0" shapeId="0" xr:uid="{E3285C89-A3AD-4B70-87C0-21E48AC91A8F}">
      <text>
        <r>
          <rPr>
            <sz val="9"/>
            <color indexed="81"/>
            <rFont val="Tahoma"/>
            <family val="2"/>
          </rPr>
          <t>Offset signals are signals within 2,700 feet of intersection and are on the MPAH.</t>
        </r>
        <r>
          <rPr>
            <b/>
            <sz val="9"/>
            <color indexed="81"/>
            <rFont val="Tahoma"/>
            <family val="2"/>
          </rPr>
          <t xml:space="preserve"> </t>
        </r>
      </text>
    </comment>
    <comment ref="B47" authorId="0" shapeId="0" xr:uid="{A6A6FC29-0B2B-4719-AFEA-E4F6F028B17B}">
      <text>
        <r>
          <rPr>
            <sz val="9"/>
            <color indexed="81"/>
            <rFont val="Tahoma"/>
            <family val="2"/>
          </rPr>
          <t>Continue numbering from above</t>
        </r>
      </text>
    </comment>
    <comment ref="G47" authorId="0" shapeId="0" xr:uid="{831C9ED5-7A24-42EB-8028-7E1E35F15AF8}">
      <text>
        <r>
          <rPr>
            <sz val="9"/>
            <color indexed="81"/>
            <rFont val="Tahoma"/>
            <family val="2"/>
          </rPr>
          <t>Continue numbering from left 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Aim</author>
  </authors>
  <commentList>
    <comment ref="B1" authorId="0" shapeId="0" xr:uid="{448ECBE2-8A85-47D2-B14C-93405677D079}">
      <text>
        <r>
          <rPr>
            <b/>
            <sz val="9"/>
            <color indexed="81"/>
            <rFont val="Tahoma"/>
            <family val="2"/>
          </rPr>
          <t>Map should be clear of limits. Don't use satellite maps as they are hard to read and determine location. Map should also show all the offset signals along corridor/grid/route. Please distinguish the offset signals that will be included/excluded.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Atran</author>
  </authors>
  <commentList>
    <comment ref="K140" authorId="0" shapeId="0" xr:uid="{B9A171B1-0483-4AB4-B5FA-4C9BA0BF25FD}">
      <text>
        <r>
          <rPr>
            <b/>
            <sz val="9"/>
            <color indexed="81"/>
            <rFont val="Tahoma"/>
            <family val="2"/>
          </rPr>
          <t>Atran:</t>
        </r>
        <r>
          <rPr>
            <sz val="9"/>
            <color indexed="81"/>
            <rFont val="Tahoma"/>
            <family val="2"/>
          </rPr>
          <t xml:space="preserve">
Use this to make sure the sum of the agency requests is the same as the total M2 request in Part a.</t>
        </r>
      </text>
    </comment>
    <comment ref="M140" authorId="0" shapeId="0" xr:uid="{3930EB96-11A7-4833-AD41-00781679CFE9}">
      <text>
        <r>
          <rPr>
            <b/>
            <sz val="9"/>
            <color indexed="81"/>
            <rFont val="Tahoma"/>
            <family val="2"/>
          </rPr>
          <t>Atran:</t>
        </r>
        <r>
          <rPr>
            <sz val="9"/>
            <color indexed="81"/>
            <rFont val="Tahoma"/>
            <family val="2"/>
          </rPr>
          <t xml:space="preserve">
Use this to make sure the sum of the agency match equals the total agency match in Part 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Aim</author>
    <author>Atran</author>
    <author>Amy Tran</author>
  </authors>
  <commentList>
    <comment ref="B42" authorId="0" shapeId="0" xr:uid="{9326FB46-8407-4420-856A-80CAF59A62A1}">
      <text>
        <r>
          <rPr>
            <b/>
            <sz val="9"/>
            <color indexed="81"/>
            <rFont val="Tahoma"/>
            <family val="2"/>
          </rPr>
          <t>This is for equipment or other improvements supplied by agency</t>
        </r>
      </text>
    </comment>
    <comment ref="A43" authorId="1" shapeId="0" xr:uid="{AC93D79B-8B1F-478A-957E-A608F8B19011}">
      <text>
        <r>
          <rPr>
            <sz val="9"/>
            <color indexed="81"/>
            <rFont val="Tahoma"/>
            <family val="2"/>
          </rPr>
          <t>Delete/hide unused rows. Add more rows if necessary.</t>
        </r>
      </text>
    </comment>
    <comment ref="A61" authorId="1" shapeId="0" xr:uid="{63EAEB0E-4D09-4428-A605-EAB4167ED6ED}">
      <text>
        <r>
          <rPr>
            <sz val="9"/>
            <color indexed="81"/>
            <rFont val="Tahoma"/>
            <family val="2"/>
          </rPr>
          <t>Add more rows if needed. Delete/hide any unused rows to condense the table.</t>
        </r>
      </text>
    </comment>
    <comment ref="G98" authorId="2" shapeId="0" xr:uid="{83ED31C1-01AE-49CE-BEDD-16D339B0C9FA}">
      <text>
        <r>
          <rPr>
            <b/>
            <sz val="9"/>
            <color indexed="81"/>
            <rFont val="Tahoma"/>
            <family val="2"/>
          </rPr>
          <t>Amy Tran:</t>
        </r>
        <r>
          <rPr>
            <sz val="9"/>
            <color indexed="81"/>
            <rFont val="Tahoma"/>
            <family val="2"/>
          </rPr>
          <t xml:space="preserve">
This is the total for (i) Specific Improvements + (ii) Staffing commitment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Aim</author>
  </authors>
  <commentList>
    <comment ref="E9" authorId="0" shapeId="0" xr:uid="{917616F2-45B3-403D-BA62-12FDB3981051}">
      <text>
        <r>
          <rPr>
            <b/>
            <sz val="9"/>
            <color indexed="81"/>
            <rFont val="Tahoma"/>
            <family val="2"/>
          </rPr>
          <t>If "OCTA" is selected in Section 1-f, the total cost will be increased by 10% for this calculation.</t>
        </r>
      </text>
    </comment>
    <comment ref="B13" authorId="0" shapeId="0" xr:uid="{AED645B2-4BEA-4B3B-8FE1-C736D535B776}">
      <text>
        <r>
          <rPr>
            <sz val="9"/>
            <color indexed="81"/>
            <rFont val="Tahoma"/>
            <family val="2"/>
          </rPr>
          <t>How many signals are on this corridor from end to end?  For example, KGG has 60 signals from the northern limit to the southern limit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Atran</author>
    <author>Amy Tran</author>
  </authors>
  <commentList>
    <comment ref="B4" authorId="0" shapeId="0" xr:uid="{FCB045F4-ECDC-4A30-9A4C-202748D391C0}">
      <text>
        <r>
          <rPr>
            <b/>
            <sz val="9"/>
            <color indexed="81"/>
            <rFont val="Tahoma"/>
            <family val="2"/>
          </rPr>
          <t>Atran:</t>
        </r>
        <r>
          <rPr>
            <sz val="9"/>
            <color indexed="81"/>
            <rFont val="Tahoma"/>
            <family val="2"/>
          </rPr>
          <t xml:space="preserve">
Use drop-down to select agency</t>
        </r>
      </text>
    </comment>
    <comment ref="AN6" authorId="1" shapeId="0" xr:uid="{E0E25A6A-EEED-4C16-81A9-5B6974EBE013}">
      <text>
        <r>
          <rPr>
            <b/>
            <sz val="9"/>
            <color indexed="81"/>
            <rFont val="Tahoma"/>
            <family val="2"/>
          </rPr>
          <t>Amy Tran:</t>
        </r>
        <r>
          <rPr>
            <sz val="9"/>
            <color indexed="81"/>
            <rFont val="Tahoma"/>
            <family val="2"/>
          </rPr>
          <t xml:space="preserve">
Not to exceed 15%</t>
        </r>
      </text>
    </comment>
    <comment ref="AO6" authorId="1" shapeId="0" xr:uid="{E3A74226-1048-4FFF-B8F8-D5A7DAF68527}">
      <text>
        <r>
          <rPr>
            <b/>
            <sz val="9"/>
            <color indexed="81"/>
            <rFont val="Tahoma"/>
            <family val="2"/>
          </rPr>
          <t>Amy Tran:</t>
        </r>
        <r>
          <rPr>
            <sz val="9"/>
            <color indexed="81"/>
            <rFont val="Tahoma"/>
            <family val="2"/>
          </rPr>
          <t xml:space="preserve">
Not to exceed 10%</t>
        </r>
      </text>
    </comment>
    <comment ref="AQ6" authorId="1" shapeId="0" xr:uid="{BA09B05D-E9A9-4233-97F0-DEC515B40B68}">
      <text>
        <r>
          <rPr>
            <b/>
            <sz val="9"/>
            <color indexed="81"/>
            <rFont val="Tahoma"/>
            <family val="2"/>
          </rPr>
          <t>Amy Tran:</t>
        </r>
        <r>
          <rPr>
            <sz val="9"/>
            <color indexed="81"/>
            <rFont val="Tahoma"/>
            <family val="2"/>
          </rPr>
          <t xml:space="preserve">
Minimum 20% match required</t>
        </r>
      </text>
    </comment>
    <comment ref="C58" authorId="0" shapeId="0" xr:uid="{CCF02C75-57DA-4D07-AE0A-86E8AB24A830}">
      <text>
        <r>
          <rPr>
            <b/>
            <sz val="9"/>
            <color indexed="81"/>
            <rFont val="Tahoma"/>
            <family val="2"/>
          </rPr>
          <t>Atran:</t>
        </r>
        <r>
          <rPr>
            <sz val="9"/>
            <color indexed="81"/>
            <rFont val="Tahoma"/>
            <family val="2"/>
          </rPr>
          <t xml:space="preserve">
TMC Improvements for all agencies should be after the last location. Add more rows as needed. Delete unused rows.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<sst xmlns="http://schemas.openxmlformats.org/spreadsheetml/2006/main" count="870" uniqueCount="476">
  <si>
    <t>FY 2023 Call for Projects</t>
  </si>
  <si>
    <t>Regional Traffic Signal Synchronization Program</t>
  </si>
  <si>
    <t>Project P</t>
  </si>
  <si>
    <t>Supplemental Application</t>
  </si>
  <si>
    <t>Application Deadline</t>
  </si>
  <si>
    <t>Project Overview</t>
  </si>
  <si>
    <t>Length of Corridor (mi):</t>
  </si>
  <si>
    <t>Number of signals:</t>
  </si>
  <si>
    <t>Total Project Cost:</t>
  </si>
  <si>
    <t>M2 funds requested:</t>
  </si>
  <si>
    <t>Total Match:</t>
  </si>
  <si>
    <t>Cash Match:</t>
  </si>
  <si>
    <t>In-kind Match:</t>
  </si>
  <si>
    <t>Participating Agencies:</t>
  </si>
  <si>
    <t>Select an Agency</t>
  </si>
  <si>
    <t>Applicant Agency:</t>
  </si>
  <si>
    <t>Select One</t>
  </si>
  <si>
    <t>Contact Name:</t>
  </si>
  <si>
    <t>Contact Number:</t>
  </si>
  <si>
    <t>Contact Email:</t>
  </si>
  <si>
    <t>Project P Regional Traffic Signal Synchronization Program
Table of Contents</t>
  </si>
  <si>
    <t xml:space="preserve">Project P Supplemental Application Checklist </t>
  </si>
  <si>
    <t>Page</t>
  </si>
  <si>
    <t>RTSSP Online Application – submitted through OCFundTracker</t>
  </si>
  <si>
    <t>Online</t>
  </si>
  <si>
    <r>
      <t>a.</t>
    </r>
    <r>
      <rPr>
        <sz val="7"/>
        <color theme="1"/>
        <rFont val="Arial"/>
        <family val="2"/>
      </rPr>
      <t>    </t>
    </r>
    <r>
      <rPr>
        <sz val="10"/>
        <color theme="1"/>
        <rFont val="Arial"/>
        <family val="2"/>
      </rPr>
      <t>Transportation Significance</t>
    </r>
  </si>
  <si>
    <r>
      <t>b.</t>
    </r>
    <r>
      <rPr>
        <sz val="7"/>
        <color theme="1"/>
        <rFont val="Arial"/>
        <family val="2"/>
      </rPr>
      <t>    </t>
    </r>
    <r>
      <rPr>
        <sz val="10"/>
        <color theme="1"/>
        <rFont val="Arial"/>
        <family val="2"/>
      </rPr>
      <t>Benefic Cost Ratio</t>
    </r>
  </si>
  <si>
    <r>
      <t>c.</t>
    </r>
    <r>
      <rPr>
        <sz val="7"/>
        <color theme="1"/>
        <rFont val="Arial"/>
        <family val="2"/>
      </rPr>
      <t xml:space="preserve">    </t>
    </r>
    <r>
      <rPr>
        <sz val="10"/>
        <color theme="1"/>
        <rFont val="Arial"/>
        <family val="2"/>
      </rPr>
      <t>Project Characteristics</t>
    </r>
  </si>
  <si>
    <r>
      <t>d.</t>
    </r>
    <r>
      <rPr>
        <sz val="7"/>
        <color theme="1"/>
        <rFont val="Arial"/>
        <family val="2"/>
      </rPr>
      <t xml:space="preserve">    </t>
    </r>
    <r>
      <rPr>
        <sz val="10"/>
        <color theme="1"/>
        <rFont val="Arial"/>
        <family val="2"/>
      </rPr>
      <t>Project Scale</t>
    </r>
  </si>
  <si>
    <r>
      <t>e.</t>
    </r>
    <r>
      <rPr>
        <sz val="7"/>
        <color theme="1"/>
        <rFont val="Arial"/>
        <family val="2"/>
      </rPr>
      <t xml:space="preserve">    </t>
    </r>
    <r>
      <rPr>
        <sz val="10"/>
        <color theme="1"/>
        <rFont val="Arial"/>
        <family val="2"/>
      </rPr>
      <t>Number of Jurisdictions</t>
    </r>
  </si>
  <si>
    <r>
      <t>f.</t>
    </r>
    <r>
      <rPr>
        <sz val="7"/>
        <color theme="1"/>
        <rFont val="Arial"/>
        <family val="2"/>
      </rPr>
      <t xml:space="preserve">     </t>
    </r>
    <r>
      <rPr>
        <sz val="10"/>
        <color theme="1"/>
        <rFont val="Arial"/>
        <family val="2"/>
      </rPr>
      <t>Current Project Status</t>
    </r>
  </si>
  <si>
    <t>g.   Funding Over-Match</t>
  </si>
  <si>
    <r>
      <t>h.</t>
    </r>
    <r>
      <rPr>
        <sz val="7"/>
        <color theme="1"/>
        <rFont val="Arial"/>
        <family val="2"/>
      </rPr>
      <t>    </t>
    </r>
    <r>
      <rPr>
        <sz val="10"/>
        <color theme="1"/>
        <rFont val="Arial"/>
        <family val="2"/>
      </rPr>
      <t>Cabinet photos, equipment specifications, as-built drawings, cabinet drawings, etc.</t>
    </r>
  </si>
  <si>
    <t>Online only</t>
  </si>
  <si>
    <t>Section 1: Key Technical Information</t>
  </si>
  <si>
    <t xml:space="preserve"> </t>
  </si>
  <si>
    <r>
      <t>a.</t>
    </r>
    <r>
      <rPr>
        <sz val="7"/>
        <color theme="1"/>
        <rFont val="Arial"/>
        <family val="2"/>
      </rPr>
      <t>     </t>
    </r>
    <r>
      <rPr>
        <sz val="10"/>
        <color theme="1"/>
        <rFont val="Arial"/>
        <family val="2"/>
      </rPr>
      <t>Name of Project Corridor/Grid/Route</t>
    </r>
  </si>
  <si>
    <r>
      <t>b.</t>
    </r>
    <r>
      <rPr>
        <sz val="7"/>
        <color theme="1"/>
        <rFont val="Arial"/>
        <family val="2"/>
      </rPr>
      <t>     </t>
    </r>
    <r>
      <rPr>
        <sz val="10"/>
        <color theme="1"/>
        <rFont val="Arial"/>
        <family val="2"/>
      </rPr>
      <t>Project Limits</t>
    </r>
  </si>
  <si>
    <r>
      <t>c.</t>
    </r>
    <r>
      <rPr>
        <sz val="7"/>
        <color theme="1"/>
        <rFont val="Arial"/>
        <family val="2"/>
      </rPr>
      <t>     </t>
    </r>
    <r>
      <rPr>
        <sz val="10"/>
        <color theme="1"/>
        <rFont val="Arial"/>
        <family val="2"/>
      </rPr>
      <t>Project Length</t>
    </r>
  </si>
  <si>
    <r>
      <t>d.</t>
    </r>
    <r>
      <rPr>
        <sz val="7"/>
        <color theme="1"/>
        <rFont val="Arial"/>
        <family val="2"/>
      </rPr>
      <t>     </t>
    </r>
    <r>
      <rPr>
        <sz val="10"/>
        <color theme="1"/>
        <rFont val="Arial"/>
        <family val="2"/>
      </rPr>
      <t>Number of Signalized Intersections Along Corridor</t>
    </r>
  </si>
  <si>
    <t>e.   Participating Agencies/Traffic Forum Members</t>
  </si>
  <si>
    <t>f.    Lead Agency</t>
  </si>
  <si>
    <t>g.   Designation of the corridor to synchronize</t>
  </si>
  <si>
    <t>h.   Project Start and End Date</t>
  </si>
  <si>
    <t>i.    Previous funding</t>
  </si>
  <si>
    <t>j.    Contact Information</t>
  </si>
  <si>
    <t>k.   Signalized intersections that are part of the project</t>
  </si>
  <si>
    <t>l.    Offset signalized intersections that are part of the project</t>
  </si>
  <si>
    <r>
      <t xml:space="preserve">  m.</t>
    </r>
    <r>
      <rPr>
        <sz val="7"/>
        <color theme="1"/>
        <rFont val="Arial"/>
        <family val="2"/>
      </rPr>
      <t xml:space="preserve">     </t>
    </r>
    <r>
      <rPr>
        <sz val="10"/>
        <color theme="1"/>
        <rFont val="Arial"/>
        <family val="2"/>
      </rPr>
      <t>Project Map Depicting the Project Limits</t>
    </r>
  </si>
  <si>
    <t>Section 2: Regional Significance</t>
  </si>
  <si>
    <t>Section 3: Acknowledgement of Required Tasks</t>
  </si>
  <si>
    <t>Section 4: Funding Needs/Costs for Proposed Project by Task</t>
  </si>
  <si>
    <t>a.     Summary of Project Cost</t>
  </si>
  <si>
    <t>b.     Summary of Cost by Agency</t>
  </si>
  <si>
    <t>c.     Summary of Intersection Improvement Costs</t>
  </si>
  <si>
    <t>Section 5: Detailed Local Match Commitment</t>
  </si>
  <si>
    <t>Section 6: Project Schedule by Task</t>
  </si>
  <si>
    <t>a.     Project Start and End Dates</t>
  </si>
  <si>
    <t>b.     Project Schedule by Task</t>
  </si>
  <si>
    <t>Appendices</t>
  </si>
  <si>
    <t>A.     Calculations and Estimated Points</t>
  </si>
  <si>
    <t>B.     Agency Improvement Calculations</t>
  </si>
  <si>
    <t>C.     Vehicle Miles Traveled (VMT)</t>
  </si>
  <si>
    <t>D.     Agency Resolutions and Letters of Support</t>
  </si>
  <si>
    <t>E.     Additional Information (Optional)</t>
  </si>
  <si>
    <t>Auto-Fill</t>
  </si>
  <si>
    <t>Input Only</t>
  </si>
  <si>
    <t>a.</t>
  </si>
  <si>
    <t>Project</t>
  </si>
  <si>
    <t>b.</t>
  </si>
  <si>
    <t>Project Limits:</t>
  </si>
  <si>
    <t>from</t>
  </si>
  <si>
    <t>to</t>
  </si>
  <si>
    <t>c.</t>
  </si>
  <si>
    <r>
      <t>Project Length (</t>
    </r>
    <r>
      <rPr>
        <i/>
        <sz val="10"/>
        <color theme="1"/>
        <rFont val="Arial"/>
        <family val="2"/>
      </rPr>
      <t>miles</t>
    </r>
    <r>
      <rPr>
        <sz val="10"/>
        <color theme="1"/>
        <rFont val="Arial"/>
        <family val="2"/>
      </rPr>
      <t>):</t>
    </r>
  </si>
  <si>
    <t>d.</t>
  </si>
  <si>
    <r>
      <t xml:space="preserve">Number of signalized intersections along the corridor </t>
    </r>
    <r>
      <rPr>
        <sz val="10"/>
        <color rgb="FFFF0000"/>
        <rFont val="Arial"/>
        <family val="2"/>
      </rPr>
      <t>(include all Caltrans intersections)</t>
    </r>
    <r>
      <rPr>
        <sz val="10"/>
        <color theme="1"/>
        <rFont val="Arial"/>
        <family val="2"/>
      </rPr>
      <t>:</t>
    </r>
  </si>
  <si>
    <t>number of signals on project corridor(s)</t>
  </si>
  <si>
    <t>number of offset signals included in this project</t>
  </si>
  <si>
    <t>e.</t>
  </si>
  <si>
    <r>
      <t>Participating agencies / Traffic Forum Members (</t>
    </r>
    <r>
      <rPr>
        <i/>
        <sz val="10"/>
        <color theme="1"/>
        <rFont val="Arial"/>
        <family val="2"/>
      </rPr>
      <t>including applicant agency</t>
    </r>
    <r>
      <rPr>
        <sz val="10"/>
        <color theme="1"/>
        <rFont val="Arial"/>
        <family val="2"/>
      </rPr>
      <t>):</t>
    </r>
  </si>
  <si>
    <t>f.</t>
  </si>
  <si>
    <t>Lead Agency</t>
  </si>
  <si>
    <t>g.</t>
  </si>
  <si>
    <t>Designation of the corridor to synchronize:</t>
  </si>
  <si>
    <t>h.</t>
  </si>
  <si>
    <t>Project Start Date:</t>
  </si>
  <si>
    <t>Project End Date:</t>
  </si>
  <si>
    <t>i.</t>
  </si>
  <si>
    <t>Select any that apply:</t>
  </si>
  <si>
    <t>j.</t>
  </si>
  <si>
    <t>Contact Information (Include name, title, agency, phone, email, and address)</t>
  </si>
  <si>
    <t>k.</t>
  </si>
  <si>
    <t>Signalized intersections that are part of the project:</t>
  </si>
  <si>
    <t>Main Corridor</t>
  </si>
  <si>
    <t>Cross Street</t>
  </si>
  <si>
    <t>Legend</t>
  </si>
  <si>
    <t>*</t>
  </si>
  <si>
    <t>Caltrans</t>
  </si>
  <si>
    <t>l.</t>
  </si>
  <si>
    <t>Offset signalized intersections that are part of the project:</t>
  </si>
  <si>
    <t>Main Street</t>
  </si>
  <si>
    <t>m.</t>
  </si>
  <si>
    <t>Project Map Depicting the Project Limits and Offset Signals</t>
  </si>
  <si>
    <t xml:space="preserve">
Map should clearly show project limits, operating agencies, and local juridiction boundaries. Do not use satellite maps as they are hard to read and determine location. Map should also show all offset signals (MPAH only) along corridor/grid/route. Please distinguish the offset signals (MPAH only) that will be included/excluded.Feel free to use multiple maps if necessary.</t>
  </si>
  <si>
    <t>Explain why this project is regionally significant:</t>
  </si>
  <si>
    <t>&lt;INSERT TEXT&gt; Use this section to also justify why a grid/route is requested, if applicable.</t>
  </si>
  <si>
    <t>PROJECT TASKS</t>
  </si>
  <si>
    <t>By checking this box, the Applicant Agency, on behalf of all the participating agencies, agree to the following tasks:</t>
  </si>
  <si>
    <t>Primary Implementation (PI) Phase, lasting approximately one year shall include the following:</t>
  </si>
  <si>
    <t>Task 1:</t>
  </si>
  <si>
    <t>Project Management - PI Phase</t>
  </si>
  <si>
    <t xml:space="preserve">This task is ongoing throughout the duration of the PI Phase of the project.  It includes day-to-day project management, such as meetings, progress reports, tracking of schedules, tracking of cost by agency, invoicing, and overall administration of the PROJECT.  
The following list is a minimum of what is required of this task:
    • 	   A running record of project cost broken down by Participating Agency shall be part of this task.  This information will be used by the Lead Agency to bill Participating Agencies for their respective project match.  
    •	    A running record of all scope changes and/or any deviations from the final approved application.  This information will be used by the Lead Agency to request for Scope Changes at the Semi-Annual Review (SAR).  </t>
  </si>
  <si>
    <t>Task 2:</t>
  </si>
  <si>
    <t>Data Collection and Field Review</t>
  </si>
  <si>
    <t>This task shall include collecting seven-day, 24-hour machine counts, including vehicle and bike classifications, along each 1-mile segment of the corridor(s).  The project shall also produce weekday and weekend peak period intersection turning movement (ITM) counts at every signalized intersection, including pedestrian and bicycle counts. ITM counts shall be conducted for two hours of each weekday peak period (AM, mid-day, and PM) and a single four-hour Saturday mid-day peak period.  All counts shall be summarized in Microsoft Excel format. All data shall adhere to the CTFP Guidelines for data compatibility.
Data collection also includes field review of before and after conditions. The floating car method shall be utilized with software and GPS for the ’Before’ Study to fine-tune the corridor operation and verify integrity of system intersection clocks. Synchronized Video shall be used to compare actual conditions to anticipated conditions dictated by the time-space diagram so that any anomalies may be corrected prior to the ’After’ studies task. 
Field review conducted as part of this task will document the existing conditions for all signal timing, infrastructure, and system improvements on the project. This includes pre-construction pictures for comparison during the post-construction walkthrough, should there be any questions or discrepancies noted by any parties. Data Collection and Field Review Memos shall be provided to all participating agencies.</t>
  </si>
  <si>
    <t>Task 3:</t>
  </si>
  <si>
    <t>System Design and Construction</t>
  </si>
  <si>
    <t xml:space="preserve">The Lead Agency will hire a consultant(s), licensed contractor(s), and/or use city staff, or extension of staff, to design, procure, install, construct, and implement all desired components of the project as described in this application in accordance with the CTFP Guidelines.  
All work and equipment supplied for the project shall comply and be done in accordance with the latest standards and provisions of each Participating Agency or latest approved California Department of Transportation (Caltrans) Standard Plans and Standard Specifications.  
As-built plans shall be provided to match the improvements. This task is not complete until all participating agencies approve the improvements implemented in their jurisdiction.
</t>
  </si>
  <si>
    <t>Task 4:</t>
  </si>
  <si>
    <t>Signal Timing Optimization and Implementation</t>
  </si>
  <si>
    <t>Synchronization will be inter-jurisdictional in nature. All existing traffic patterns, flows, and conditions will be taken into account. At a minimum, synchronized timing plans will be developed for a weekday AM, Mid-day, PM, and a Weekend peak period. Special generators such as schools and businesses along with cross street traffic will be considered as part of the project.  Timing plans that will be developed will assist traffic in getting to its destination without regard to physical or jurisdictional boundaries.
The following list is a minimum of what is required of this task:
    • 	   A review of the basic timing parameters
    • 	   Concept of Operations documenting the recommended coordination strategies (e.g. segments, cycle lengths, etc.) based on existing data collection and simulations
    • 	   Existing and Optimized simulation networks in Synchro (version 10) that is also shared with OCTA using the OCTA designated ID numbers
    • 	   Implementation and fine-tuning of proposed timing plans
This task will not be complete until all participating agencies approve the new timing plans implemented.</t>
  </si>
  <si>
    <t>Task 5:</t>
  </si>
  <si>
    <t>Final PI Report</t>
  </si>
  <si>
    <t xml:space="preserve">A Final PI Report, with an executive summary, shall provide complete documentation of the project, including, but not limited to:
    •	    Project scope, objectives, locations, findings, and recommendations 
    •	    Data collected: counts, travel time studies, and project benefits achieved in terms of fuel savings, travel time, and other measurable parameters
    •	    For each intersection: lane configurations, signal phasing, turning movement data, and cycle lengths for existing and proposed timings for all peak periods
    •	    All work performed for system construction and signal timing optimization 
    •	    Implementation schedule and improvements accomplished, including dates
    •	    Procedures for continuing maintenance, surveillance, and evaluation of the coordinated signal system
The report shall document all planned and programmed improvements on the study corridor as well as recommendations based on PI tasks for further infrastructure improvements that would likely improve the corridor signal coordination project results.  The report shall be completed in accordance with the current CTFP Guidelines.
Finally, the report shall provide recommendations with cost and benefit estimates for future improvements to traffic signal infrastructure (signal controllers, vehicle detection, communications, etc.), intersection capacity (appropriate signal phasing, lane geometrics, and alleviation of physical bottlenecks that curtail arterial capacity), and traffic management strategies.  These proposed improvements should be useful in determining future enhancements to the corridor.  
A Project Summary Sheet, one sheet front and back, that describes the project and improvements gained shall be provided to OCTA.  This sheet will be used by OCTA and Participating Agencies to present to the Board and elected officials.  </t>
  </si>
  <si>
    <t>By checking this box, the following additional PI task(s) and/or exceptions will be made:</t>
  </si>
  <si>
    <t>&lt;Insert Text&gt;</t>
  </si>
  <si>
    <t>ONGOING OPERATIONS AND MAINTENANCE (O&amp;M) PHASE, lasting approximately two (2) years, shall include the following:</t>
  </si>
  <si>
    <t>Task 6:</t>
  </si>
  <si>
    <t>Project Management - O&amp;M Phase</t>
  </si>
  <si>
    <t>This task includes day-to-day project management, such as meetings, tracking of schedules, invoicing, and overall administration of the project.  This task shall continue in full force as specified in the Primary Implementation Phase.</t>
  </si>
  <si>
    <t>Task 7:</t>
  </si>
  <si>
    <t>Continuing Support</t>
  </si>
  <si>
    <t xml:space="preserve">During this 24-month period, the signal timing along the corridor/route/grid shall be observed and fine-tuned.  This task shall also include the monitoring, maintaining, and repair of detection and communication implemented as part of this project.  Monthly drives shall be conducted along the length of the project during all designated corridor synchronization timing plan hours of operation in order to verify that the synchronization timing is working as designed and complete any necessary adjustments. This is followed by a monthly memorandum summarizing the status and trends of the corridor based on the runs conducted.  Trip logs for the month shall be provided to the Participating Agencies.  The memorandum shall include all additional tasks requested and completed during that month.  Performance metrics comparisons from ATSPM, where available, shall also be included in the memorandum. </t>
  </si>
  <si>
    <t>Task 8:</t>
  </si>
  <si>
    <t>Final O&amp;M Report</t>
  </si>
  <si>
    <t xml:space="preserve">At the end of the O&amp;M Phase, a Final O&amp;M Report documenting the Ongoing Operations and Maintenance efforts and procedures for continuing maintenance shall be prepared. At the minimum, the memorandum shall include when travel runs were conducted and issues and solutions throughout the phase. The memorandum shall document all planned and programmed improvements on the study corridor as well as recommendations for further infrastructure improvements that would likely improve the corridor signal coordination project results.  </t>
  </si>
  <si>
    <t>By checking this box, the following additional O&amp;M task(s) and/or exceptions will be made:</t>
  </si>
  <si>
    <t>ENVIRONMENTAL CLEARANCE AND OTHER PERMITS</t>
  </si>
  <si>
    <t>By checking this box, the Applicant Agency, on behalf of all the participating agencies, agree to obtain environmental clearance and other permits (if needed) for this project</t>
  </si>
  <si>
    <t>ACKNOWLEDGMENT OF MEETING CTFP GUIDELINES</t>
  </si>
  <si>
    <t>By checking this box, the Applicant Agency, on behalf of all the participating agencies, certify that all current CTFP guidelines were met for this project.</t>
  </si>
  <si>
    <t>a.  Summary of Project Cost</t>
  </si>
  <si>
    <t>Project Tasks</t>
  </si>
  <si>
    <t>Total Cost</t>
  </si>
  <si>
    <t>Match</t>
  </si>
  <si>
    <t>Cash</t>
  </si>
  <si>
    <t>In-Kind</t>
  </si>
  <si>
    <t>Task 1: Project Management - PI Phase</t>
  </si>
  <si>
    <t>Task 2: Data Collection</t>
  </si>
  <si>
    <t>Task 3: System Design and Construction</t>
  </si>
  <si>
    <t>Task 4: Signal Timing Optimization and Implementation</t>
  </si>
  <si>
    <t>Task 5: Project Report</t>
  </si>
  <si>
    <t>Task 6: Project Management - O&amp;M Phase</t>
  </si>
  <si>
    <t>DO NOT PRINT THIS SECTION</t>
  </si>
  <si>
    <t>Task 7: Continuing Support</t>
  </si>
  <si>
    <t>Task 8: Final Technical Memorandum</t>
  </si>
  <si>
    <t>OFFSET</t>
  </si>
  <si>
    <t>Total Project Cost (Including PI and O&amp;M for a total of 3 years):</t>
  </si>
  <si>
    <t>TOTAL NUMBER OF SIGNALS</t>
  </si>
  <si>
    <t>Total</t>
  </si>
  <si>
    <t>Total M2 Request:</t>
  </si>
  <si>
    <t>MAX M2 CAP BY SIGNALS</t>
  </si>
  <si>
    <t>Total Agency Match:</t>
  </si>
  <si>
    <t>MAX M2 CAP BY MILES</t>
  </si>
  <si>
    <t>PROJECT MATCH</t>
  </si>
  <si>
    <t>b. Summary of Cost by Agency</t>
  </si>
  <si>
    <t>Agency</t>
  </si>
  <si>
    <t>Offset</t>
  </si>
  <si>
    <t>Number of Signals:</t>
  </si>
  <si>
    <t>Cost / Int</t>
  </si>
  <si>
    <t>-</t>
  </si>
  <si>
    <t>AGENCY MATCH (min 20%)</t>
  </si>
  <si>
    <t>PI M2 Request:</t>
  </si>
  <si>
    <t>O&amp;M M2 Request:</t>
  </si>
  <si>
    <t>Total M2 Check</t>
  </si>
  <si>
    <t>Total Match Check</t>
  </si>
  <si>
    <t>c.  Summary of Intersection Improvement Costs</t>
  </si>
  <si>
    <t>LOC.</t>
  </si>
  <si>
    <t>AGENCY</t>
  </si>
  <si>
    <t>PROJECT CROSS STREETS</t>
  </si>
  <si>
    <t>TASK 3 IMPROVEMENT TOTALS</t>
  </si>
  <si>
    <t>AGENCY MATCH</t>
  </si>
  <si>
    <t>Design</t>
  </si>
  <si>
    <t>Construction</t>
  </si>
  <si>
    <t>TOTAL</t>
  </si>
  <si>
    <t>Average Score</t>
  </si>
  <si>
    <t xml:space="preserve">Total Agency Match </t>
  </si>
  <si>
    <t xml:space="preserve">SIGNAL IMPROVEMENT TOTAL = </t>
  </si>
  <si>
    <t>PART 1: AGENCY TOTAL MATCH SUMMARY</t>
  </si>
  <si>
    <t>CASH</t>
  </si>
  <si>
    <t>IN-KIND</t>
  </si>
  <si>
    <t>TOTAL MATCH</t>
  </si>
  <si>
    <t>PI</t>
  </si>
  <si>
    <t>OMM</t>
  </si>
  <si>
    <t>PART 2: MATCH BREAKDOWN (CASH vs IN-KIND SERVICES)</t>
  </si>
  <si>
    <t>A.  Cash Match</t>
  </si>
  <si>
    <t>Funding Source</t>
  </si>
  <si>
    <t>Amount of Cash Contribution</t>
  </si>
  <si>
    <t>TOTAL CASH MATCH:</t>
  </si>
  <si>
    <t>B.  In-Kind Services</t>
  </si>
  <si>
    <t>i.  Specific Improvements (List items and Cost):</t>
  </si>
  <si>
    <t>Description</t>
  </si>
  <si>
    <t>Expenditure</t>
  </si>
  <si>
    <t>Select a City</t>
  </si>
  <si>
    <t>Total Specific Improvements (i):</t>
  </si>
  <si>
    <t>ii.  Staffing Commitment:</t>
  </si>
  <si>
    <t>Staff Position</t>
  </si>
  <si>
    <t>Type of Service to Project</t>
  </si>
  <si>
    <t>No. of Hours</t>
  </si>
  <si>
    <t xml:space="preserve">Fully Burdened Hourly Rate </t>
  </si>
  <si>
    <t>Total*</t>
  </si>
  <si>
    <t>Total Staffing Commitment (ii):</t>
  </si>
  <si>
    <t>TOTAL IN-KIND MATCH* (i + ii):</t>
  </si>
  <si>
    <t>*Total amount is the required participation by the identified agency. The number of hours and hourly rate will be based on each agency’s actual fully burdened billing rates, which must collectively equal the same value of the assigned “Total” dollars. Each agency will be responsible for keeping detailed records of hours worked and description of work. An accounting record of personnel, hours at fully burdened rate shall be included with the in-kind report submittals. Records will be subject to auditing. In-kind match can be converted to Cash Match, but Cash Match cannot be converted to in-kind match.</t>
  </si>
  <si>
    <t>Projected Start and End Dates:</t>
  </si>
  <si>
    <t>Project start date:</t>
  </si>
  <si>
    <t>Project end date:</t>
  </si>
  <si>
    <t>Projected Schedule by Task</t>
  </si>
  <si>
    <t>Task</t>
  </si>
  <si>
    <t>Starting Date</t>
  </si>
  <si>
    <t>Ending Date</t>
  </si>
  <si>
    <r>
      <rPr>
        <sz val="11"/>
        <rFont val="Arial"/>
        <family val="2"/>
      </rPr>
      <t xml:space="preserve">By checking this box, the Applicant Agency, on behalf of all the participating agencies, agree to implement this project within 12 months. </t>
    </r>
    <r>
      <rPr>
        <b/>
        <sz val="11"/>
        <color rgb="FFFF0000"/>
        <rFont val="Arial"/>
        <family val="2"/>
      </rPr>
      <t>(</t>
    </r>
    <r>
      <rPr>
        <b/>
        <i/>
        <sz val="11"/>
        <color rgb="FFFF0000"/>
        <rFont val="Arial"/>
        <family val="2"/>
      </rPr>
      <t>This means the project will be ineligible for delays and timely use funds extensions. This is not applicable to projects requesting OCTA to lead.)</t>
    </r>
  </si>
  <si>
    <r>
      <t xml:space="preserve">
</t>
    </r>
    <r>
      <rPr>
        <b/>
        <u/>
        <sz val="10"/>
        <color theme="1"/>
        <rFont val="Arial"/>
        <family val="2"/>
      </rPr>
      <t>APPENDIX C: CALCULATIONS AND ESTIMATED POINTS</t>
    </r>
  </si>
  <si>
    <t>Appendix A</t>
  </si>
  <si>
    <t>Criteria (Max Points)</t>
  </si>
  <si>
    <t>Estimated Points</t>
  </si>
  <si>
    <r>
      <t>1.</t>
    </r>
    <r>
      <rPr>
        <sz val="7"/>
        <color theme="1"/>
        <rFont val="Times New Roman"/>
        <family val="1"/>
      </rPr>
      <t xml:space="preserve">    </t>
    </r>
    <r>
      <rPr>
        <sz val="11"/>
        <color theme="1"/>
        <rFont val="Arial"/>
        <family val="2"/>
      </rPr>
      <t>Transportation Significance (25 points)</t>
    </r>
  </si>
  <si>
    <t>Inclusion of offset signals w/in 2,700'</t>
  </si>
  <si>
    <r>
      <rPr>
        <sz val="9"/>
        <color theme="1"/>
        <rFont val="Times New Roman"/>
        <family val="1"/>
      </rPr>
      <t>#</t>
    </r>
    <r>
      <rPr>
        <u/>
        <sz val="9"/>
        <color theme="1"/>
        <rFont val="Arial"/>
        <family val="2"/>
      </rPr>
      <t xml:space="preserve"> of offset signals on project / total # of offset signals</t>
    </r>
    <r>
      <rPr>
        <sz val="9"/>
        <color theme="1"/>
        <rFont val="Arial"/>
        <family val="2"/>
      </rPr>
      <t xml:space="preserve">: </t>
    </r>
  </si>
  <si>
    <t>/</t>
  </si>
  <si>
    <t>=</t>
  </si>
  <si>
    <r>
      <t>Vehicle Miles Traveled (VMT)</t>
    </r>
    <r>
      <rPr>
        <sz val="9"/>
        <color theme="1"/>
        <rFont val="Arial"/>
        <family val="2"/>
      </rPr>
      <t xml:space="preserve">: </t>
    </r>
  </si>
  <si>
    <t>2.    Economic Effectiveness (Cost Benefit Ratio): (10 points)</t>
  </si>
  <si>
    <r>
      <t xml:space="preserve"> </t>
    </r>
    <r>
      <rPr>
        <sz val="9"/>
        <color rgb="FF000000"/>
        <rFont val="Arial"/>
        <family val="2"/>
      </rPr>
      <t xml:space="preserve">Calculation for Total Project Cost / VMT = </t>
    </r>
  </si>
  <si>
    <r>
      <t>3.</t>
    </r>
    <r>
      <rPr>
        <sz val="7"/>
        <color theme="1"/>
        <rFont val="Times New Roman"/>
        <family val="1"/>
      </rPr>
      <t xml:space="preserve">    </t>
    </r>
    <r>
      <rPr>
        <sz val="11"/>
        <color theme="1"/>
        <rFont val="Arial"/>
        <family val="2"/>
      </rPr>
      <t>Project Characteristics: (20 points)</t>
    </r>
  </si>
  <si>
    <t>Average project improvement score</t>
  </si>
  <si>
    <t>CALCULATIONS AND ESTIMATED POINTS</t>
  </si>
  <si>
    <r>
      <t>4.</t>
    </r>
    <r>
      <rPr>
        <sz val="7"/>
        <color theme="1"/>
        <rFont val="Times New Roman"/>
        <family val="1"/>
      </rPr>
      <t xml:space="preserve">   </t>
    </r>
    <r>
      <rPr>
        <sz val="11"/>
        <color theme="1"/>
        <rFont val="Arial"/>
        <family val="2"/>
      </rPr>
      <t>Project Scale: (20 points)</t>
    </r>
  </si>
  <si>
    <r>
      <rPr>
        <sz val="9"/>
        <color theme="1"/>
        <rFont val="Times New Roman"/>
        <family val="1"/>
      </rPr>
      <t>#</t>
    </r>
    <r>
      <rPr>
        <u/>
        <sz val="9"/>
        <color theme="1"/>
        <rFont val="Arial"/>
        <family val="2"/>
      </rPr>
      <t xml:space="preserve"> of signals along entire length of corridor</t>
    </r>
    <r>
      <rPr>
        <sz val="9"/>
        <color theme="1"/>
        <rFont val="Arial"/>
        <family val="2"/>
      </rPr>
      <t>:</t>
    </r>
  </si>
  <si>
    <r>
      <rPr>
        <sz val="9"/>
        <color theme="1"/>
        <rFont val="Times New Roman"/>
        <family val="1"/>
      </rPr>
      <t>#</t>
    </r>
    <r>
      <rPr>
        <u/>
        <sz val="9"/>
        <color theme="1"/>
        <rFont val="Arial"/>
        <family val="2"/>
      </rPr>
      <t xml:space="preserve"> of signals being synched / total # of corridor signals:</t>
    </r>
  </si>
  <si>
    <r>
      <t>5.</t>
    </r>
    <r>
      <rPr>
        <sz val="7"/>
        <color theme="1"/>
        <rFont val="Times New Roman"/>
        <family val="1"/>
      </rPr>
      <t>   </t>
    </r>
    <r>
      <rPr>
        <sz val="11"/>
        <color theme="1"/>
        <rFont val="Arial"/>
        <family val="2"/>
      </rPr>
      <t>Number of Jurisdictions: (10 points)</t>
    </r>
  </si>
  <si>
    <t xml:space="preserve">  Participating Jurisdiction(s)</t>
  </si>
  <si>
    <r>
      <t>6.</t>
    </r>
    <r>
      <rPr>
        <sz val="7"/>
        <color theme="1"/>
        <rFont val="Times New Roman"/>
        <family val="1"/>
      </rPr>
      <t xml:space="preserve">   </t>
    </r>
    <r>
      <rPr>
        <sz val="11"/>
        <color theme="1"/>
        <rFont val="Arial"/>
        <family val="2"/>
      </rPr>
      <t>Current Project Status (10 points)</t>
    </r>
  </si>
  <si>
    <t>Retiming 75% of previous project</t>
  </si>
  <si>
    <t>Timing 75% of new eligible project</t>
  </si>
  <si>
    <t>Implementing within 12 months</t>
  </si>
  <si>
    <r>
      <t>7.</t>
    </r>
    <r>
      <rPr>
        <sz val="7"/>
        <color theme="1"/>
        <rFont val="Times New Roman"/>
        <family val="1"/>
      </rPr>
      <t>   </t>
    </r>
    <r>
      <rPr>
        <sz val="11"/>
        <color theme="1"/>
        <rFont val="Arial"/>
        <family val="2"/>
      </rPr>
      <t>Funding Match: (5 points)</t>
    </r>
  </si>
  <si>
    <t>Total Estimated Points:</t>
  </si>
  <si>
    <t>Appendix B</t>
  </si>
  <si>
    <t>AGENCY IMPROVEMENT CALCULATIONS</t>
  </si>
  <si>
    <t>Is this a timing-only project (no improvements)?</t>
  </si>
  <si>
    <t>TABLE I: AGENCY IMPROVEMENT PREFERENCES</t>
  </si>
  <si>
    <t>CATEGORIES</t>
  </si>
  <si>
    <t>ID</t>
  </si>
  <si>
    <t>ITEM DESCRIPTION</t>
  </si>
  <si>
    <t>UNIT PRICE (MATERIAL + LABOR)</t>
  </si>
  <si>
    <t>APPLICABLE DESIGN COST PER UNIT</t>
  </si>
  <si>
    <t>VENDOR/BRAND &amp; ADDITIONAL NOTES</t>
  </si>
  <si>
    <t>Comm</t>
  </si>
  <si>
    <t>Field Elements</t>
  </si>
  <si>
    <t>Minor Signal Op Improve</t>
  </si>
  <si>
    <t>TMC/TOC</t>
  </si>
  <si>
    <t>Signal Timing Only</t>
  </si>
  <si>
    <t>TABLE II: DESCRIPTION OF WORK BY INTERSECTION</t>
  </si>
  <si>
    <t>LOCATION</t>
  </si>
  <si>
    <t>IMPLEMENTING AGENCY</t>
  </si>
  <si>
    <t>DESCRIPTION OF WORK</t>
  </si>
  <si>
    <t>SIGNAL IMPROVEMENT COSTS</t>
  </si>
  <si>
    <t>NOTES</t>
  </si>
  <si>
    <t>Construction Management &amp; Inspection</t>
  </si>
  <si>
    <t>Contingency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</si>
  <si>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</si>
  <si>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</si>
  <si>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</si>
  <si>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</si>
  <si>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</si>
  <si>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</si>
  <si>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</si>
  <si>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</si>
  <si>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</si>
  <si>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</si>
  <si>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</si>
  <si>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</si>
  <si>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</si>
  <si>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</si>
  <si>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</si>
  <si>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</si>
  <si>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</si>
  <si>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</si>
  <si>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</si>
  <si>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</si>
  <si>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</si>
  <si>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</si>
  <si>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</si>
  <si>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</si>
  <si>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</si>
  <si>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</si>
  <si>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</si>
  <si>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</si>
  <si>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</si>
  <si>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</si>
  <si>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</si>
  <si>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</si>
  <si>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</si>
  <si>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</si>
  <si>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</si>
  <si>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Column352</t>
  </si>
  <si>
    <t>Column36</t>
  </si>
  <si>
    <t>TMC Improvements</t>
  </si>
  <si>
    <t xml:space="preserve">QUANTITY TOTAL = </t>
  </si>
  <si>
    <t xml:space="preserve"> = Qty entered but does not have a unit price for item</t>
  </si>
  <si>
    <t>Text</t>
  </si>
  <si>
    <t xml:space="preserve"> = Implementing agency is different from owning/operating agency (e.g. owned by Caltrans, but implementation will be lead by local agency)</t>
  </si>
  <si>
    <t>TABLE III: PROJECT AVERAGE IMPROVEMENT SCORES</t>
  </si>
  <si>
    <t>AVERAGE IMPROVEMENT SCORE</t>
  </si>
  <si>
    <t>Time Source</t>
  </si>
  <si>
    <t>None/5+ Years or Within 5 Years</t>
  </si>
  <si>
    <t>0/5+ or &lt;5</t>
  </si>
  <si>
    <t>0/10+ or &lt; 10</t>
  </si>
  <si>
    <t>Online or Offline</t>
  </si>
  <si>
    <t>Y/N</t>
  </si>
  <si>
    <t xml:space="preserve">AVERAGE SCORE = </t>
  </si>
  <si>
    <t xml:space="preserve"> = Needs a score</t>
  </si>
  <si>
    <t>APPENDIX C: VEHICLE MILES TRAVELED (VMT)</t>
  </si>
  <si>
    <t>Appendix C</t>
  </si>
  <si>
    <t>Segment</t>
  </si>
  <si>
    <t>ADTs</t>
  </si>
  <si>
    <t>Distance</t>
  </si>
  <si>
    <t>VMT</t>
  </si>
  <si>
    <t>VEHICLE MILES TRAVELED (VMT)</t>
  </si>
  <si>
    <t>Total Project VMT:</t>
  </si>
  <si>
    <t xml:space="preserve">Source: </t>
  </si>
  <si>
    <t>Appendix D</t>
  </si>
  <si>
    <t>AGENCY RESOLUTIONS AND LETTERS OF SUPPORT</t>
  </si>
  <si>
    <t>Appendix E</t>
  </si>
  <si>
    <t>ADDITIONAL INFORMATION</t>
  </si>
  <si>
    <t>ELIGIBLE IMPROVEMENTS</t>
  </si>
  <si>
    <t>SCORE BASED ON STATUS</t>
  </si>
  <si>
    <t>Signal Timing (No Capital)</t>
  </si>
  <si>
    <t>Offline</t>
  </si>
  <si>
    <t>Timing Only</t>
  </si>
  <si>
    <t>Timing + Traffic Responsive (license only)</t>
  </si>
  <si>
    <t>Timing + Peer-to-Peer (configuration only)</t>
  </si>
  <si>
    <t>Timing + Traffic Adaptive (license only)</t>
  </si>
  <si>
    <t>Signal Communication</t>
  </si>
  <si>
    <t>No Time Source</t>
  </si>
  <si>
    <t>Above ground (e.g. wireless, cellular, etc.)</t>
  </si>
  <si>
    <t>Fiber Optic underground</t>
  </si>
  <si>
    <t>All other (e.g. copper, aerial fiber, GPS, etc.)</t>
  </si>
  <si>
    <t>None/5+ Years</t>
  </si>
  <si>
    <t>Within 5 Years</t>
  </si>
  <si>
    <t>ATC signal controller</t>
  </si>
  <si>
    <t>Signal cabinet on existing foundation</t>
  </si>
  <si>
    <t>Signal cabinet on new foundation</t>
  </si>
  <si>
    <t>BBS/USP (attached)</t>
  </si>
  <si>
    <t>BBS/UPS on existing foundation</t>
  </si>
  <si>
    <t>BBS/UPS on new foundation</t>
  </si>
  <si>
    <t>CCTV</t>
  </si>
  <si>
    <t>Vehicle detection (ATSPM inputs + counts)</t>
  </si>
  <si>
    <t>Vehicle detection (ATSPM inputs)</t>
  </si>
  <si>
    <t>Vehicle detection + bicycle detection</t>
  </si>
  <si>
    <t>Vehicle detection</t>
  </si>
  <si>
    <t>Bicycle detection</t>
  </si>
  <si>
    <t>Pedestrian detection (audible)</t>
  </si>
  <si>
    <t>Pedestrian detection</t>
  </si>
  <si>
    <t>Active transportation/pedestrian safety</t>
  </si>
  <si>
    <t>Transit Signal Priority</t>
  </si>
  <si>
    <t>EVP (hybrid or GPS)</t>
  </si>
  <si>
    <t>EVP (infrared)</t>
  </si>
  <si>
    <t>Speed feedback signs (existing post)</t>
  </si>
  <si>
    <t>Speed feedback signs (new post)</t>
  </si>
  <si>
    <t>Signal Performance Monitoring</t>
  </si>
  <si>
    <t>Minor Signal Operational Improvements</t>
  </si>
  <si>
    <t>Channelization</t>
  </si>
  <si>
    <t>Signal phasing improvement</t>
  </si>
  <si>
    <t>None/10+ Years</t>
  </si>
  <si>
    <t>Within 10 Years</t>
  </si>
  <si>
    <t>Central System (server, licenses, workstations)</t>
  </si>
  <si>
    <t>Display (video wall, VMS, etc.)</t>
  </si>
  <si>
    <t>UPS for TMC</t>
  </si>
  <si>
    <t>Caltrans Participation</t>
  </si>
  <si>
    <t>With Coop</t>
  </si>
  <si>
    <t>Without Coop</t>
  </si>
  <si>
    <t>Caltrans Cooperative Agreement</t>
  </si>
  <si>
    <t>Points</t>
  </si>
  <si>
    <t>Corridor</t>
  </si>
  <si>
    <t>Transportation Significance</t>
  </si>
  <si>
    <t>Project Scale</t>
  </si>
  <si>
    <t>Aliso Viejo</t>
  </si>
  <si>
    <t>Grid</t>
  </si>
  <si>
    <t>offset signals</t>
  </si>
  <si>
    <t># of Signals Coordinated by Project Range</t>
  </si>
  <si>
    <t>Anaheim</t>
  </si>
  <si>
    <t>Route</t>
  </si>
  <si>
    <t>Revised Submittal</t>
  </si>
  <si>
    <t>Brea</t>
  </si>
  <si>
    <t>Buena Park</t>
  </si>
  <si>
    <t>Costa Mesa</t>
  </si>
  <si>
    <t>County of Orange</t>
  </si>
  <si>
    <t>Dana Point</t>
  </si>
  <si>
    <t>City of</t>
  </si>
  <si>
    <t>Fountain Valley</t>
  </si>
  <si>
    <t>% of Corridor Signals Being Retimed Range</t>
  </si>
  <si>
    <t>Fullerton</t>
  </si>
  <si>
    <t>Item Description</t>
  </si>
  <si>
    <t>Garden Grove</t>
  </si>
  <si>
    <t>EVP (GPS)</t>
  </si>
  <si>
    <t>Huntington Beach</t>
  </si>
  <si>
    <t>Video Detection System</t>
  </si>
  <si>
    <t>Irvine</t>
  </si>
  <si>
    <t>Benefit</t>
  </si>
  <si>
    <t>Battery Backup System</t>
  </si>
  <si>
    <t>La Habra</t>
  </si>
  <si>
    <t>ADA Pushbutton Assembly</t>
  </si>
  <si>
    <t>La Palma</t>
  </si>
  <si>
    <t>New Controller</t>
  </si>
  <si>
    <t>Laguna Beach</t>
  </si>
  <si>
    <t>ATC Engine Board 
(1-C)</t>
  </si>
  <si>
    <t>Laguna Hills</t>
  </si>
  <si>
    <t># of jurisdiction</t>
  </si>
  <si>
    <t>New Cabinet with new foundation</t>
  </si>
  <si>
    <t>Laguna Niguel</t>
  </si>
  <si>
    <t>New Cabinet (Reuse exist foundation)</t>
  </si>
  <si>
    <t>Laguna Woods</t>
  </si>
  <si>
    <t>CCTV Camera</t>
  </si>
  <si>
    <t>Lake Forest</t>
  </si>
  <si>
    <t>Pullbox + Conduit</t>
  </si>
  <si>
    <t>Los Alamitos</t>
  </si>
  <si>
    <t>6E Pullbox</t>
  </si>
  <si>
    <t>Mission Viejo</t>
  </si>
  <si>
    <t>Splice enclosure</t>
  </si>
  <si>
    <t>Newport Beach</t>
  </si>
  <si>
    <t>Drop Cable</t>
  </si>
  <si>
    <t>Orange</t>
  </si>
  <si>
    <t>Funding Match</t>
  </si>
  <si>
    <t>Fiber In New Conduit</t>
  </si>
  <si>
    <t>Placentia</t>
  </si>
  <si>
    <t>Fiber in Existing Conduit</t>
  </si>
  <si>
    <t>Rancho Santa Margarita</t>
  </si>
  <si>
    <t>New Conduit</t>
  </si>
  <si>
    <t>San Clemente</t>
  </si>
  <si>
    <t>ATMS Integration + System Graphics</t>
  </si>
  <si>
    <t>San Juan Capistrano</t>
  </si>
  <si>
    <t>ATMS System License</t>
  </si>
  <si>
    <t>Santa Ana</t>
  </si>
  <si>
    <t>Caltrans Coop + Fee</t>
  </si>
  <si>
    <t>Seal Beach</t>
  </si>
  <si>
    <t>Conduit Repair</t>
  </si>
  <si>
    <t>Stanton</t>
  </si>
  <si>
    <t>Tustin</t>
  </si>
  <si>
    <t>Villa Park</t>
  </si>
  <si>
    <t>Westminster</t>
  </si>
  <si>
    <t>Yorba Linda</t>
  </si>
  <si>
    <t>Section 1</t>
  </si>
  <si>
    <t>75% of prior</t>
  </si>
  <si>
    <t>75% new</t>
  </si>
  <si>
    <t>PROJECT CHARACTERISTICS</t>
  </si>
  <si>
    <t>SCORES PER PROJECT CHARACTERISTIC</t>
  </si>
  <si>
    <t>AVERAGE SCORE PER INTERSECTION</t>
  </si>
  <si>
    <t>Location</t>
  </si>
  <si>
    <t>Implementing Agency</t>
  </si>
  <si>
    <t>Crossing Intersections</t>
  </si>
  <si>
    <t>No Time</t>
  </si>
  <si>
    <t>Time</t>
  </si>
  <si>
    <t>0/5+</t>
  </si>
  <si>
    <t>&lt;5</t>
  </si>
  <si>
    <t>0/10+</t>
  </si>
  <si>
    <t>&lt;10</t>
  </si>
  <si>
    <t>On</t>
  </si>
  <si>
    <t>Off</t>
  </si>
  <si>
    <t>x</t>
  </si>
  <si>
    <t>AVERAGE SCORE OF INTERSECTIONS</t>
  </si>
  <si>
    <t>Insert Project Name</t>
  </si>
  <si>
    <t>Northern/Western Limits</t>
  </si>
  <si>
    <t>Southern/Eastern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</si>
</sst>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_(&quot;$&quot;* #,##0_);_(&quot;$&quot;* \(#,##0\);_(&quot;$&quot;* &quot;-&quot;??_);_(@_)"/>
    <numFmt numFmtId="167" formatCode="0.0%"/>
    <numFmt numFmtId="168" formatCode="0.0"/>
    <numFmt numFmtId="169" formatCode="&quot;$&quot;#,##0"/>
    <numFmt numFmtId="170" formatCode="0.00_);[Red]\(0.00\)"/>
  </numFmts>
  <fonts count="71" x14ac:knownFonts="1">
    <font>
      <sz val="10"/>
      <color theme="1"/>
      <name val="Arial"/>
      <family val="2"/>
    </font>
    <font>
      <sz val="11"/>
      <name val="Arial"/>
      <family val="2"/>
    </font>
    <font>
      <sz val="10"/>
      <name val="Arial"/>
      <family val="2"/>
    </font>
    <font>
      <sz val="10"/>
      <color rgb="FF000000"/>
      <name val="Times New Roman"/>
      <family val="1"/>
    </font>
    <font>
      <sz val="11"/>
      <color theme="1"/>
      <name val="Calibri"/>
      <family val="2"/>
      <scheme val="minor"/>
    </font>
    <font>
      <b/>
      <sz val="11"/>
      <color theme="1"/>
      <name val="Arial"/>
      <family val="2"/>
    </font>
    <font>
      <sz val="11"/>
      <color theme="1"/>
      <name val="Arial"/>
      <family val="2"/>
    </font>
    <font>
      <b/>
      <u/>
      <sz val="11"/>
      <color theme="1"/>
      <name val="Arial"/>
      <family val="2"/>
    </font>
    <font>
      <i/>
      <sz val="11"/>
      <color theme="1"/>
      <name val="Arial"/>
      <family val="2"/>
    </font>
    <font>
      <b/>
      <sz val="10"/>
      <color theme="1"/>
      <name val="Arial"/>
      <family val="2"/>
    </font>
    <font>
      <b/>
      <sz val="12"/>
      <color theme="1"/>
      <name val="Arial"/>
      <family val="2"/>
    </font>
    <font>
      <b/>
      <sz val="9"/>
      <color theme="1"/>
      <name val="Arial"/>
      <family val="2"/>
    </font>
    <font>
      <sz val="8"/>
      <color theme="1"/>
      <name val="Arial"/>
      <family val="2"/>
    </font>
    <font>
      <b/>
      <sz val="14"/>
      <color theme="1"/>
      <name val="Arial"/>
      <family val="2"/>
    </font>
    <font>
      <sz val="10"/>
      <color theme="1"/>
      <name val="Arial"/>
      <family val="2"/>
    </font>
    <font>
      <sz val="9"/>
      <color theme="1"/>
      <name val="Arial"/>
      <family val="2"/>
    </font>
    <font>
      <b/>
      <i/>
      <sz val="11"/>
      <color theme="1"/>
      <name val="Arial"/>
      <family val="2"/>
    </font>
    <font>
      <sz val="12"/>
      <color theme="1"/>
      <name val="Arial"/>
      <family val="2"/>
    </font>
    <font>
      <b/>
      <sz val="72"/>
      <name val="Arial"/>
      <family val="2"/>
    </font>
    <font>
      <b/>
      <sz val="9"/>
      <color indexed="81"/>
      <name val="Tahoma"/>
      <family val="2"/>
    </font>
    <font>
      <sz val="7"/>
      <color theme="1"/>
      <name val="Times New Roman"/>
      <family val="1"/>
    </font>
    <font>
      <b/>
      <sz val="11"/>
      <color theme="1"/>
      <name val="Calibri"/>
      <family val="2"/>
    </font>
    <font>
      <sz val="11"/>
      <color theme="1"/>
      <name val="Calibri"/>
      <family val="2"/>
    </font>
    <font>
      <i/>
      <sz val="10"/>
      <color theme="1"/>
      <name val="Arial"/>
      <family val="2"/>
    </font>
    <font>
      <i/>
      <sz val="10"/>
      <name val="Arial"/>
      <family val="2"/>
    </font>
    <font>
      <sz val="9"/>
      <color indexed="81"/>
      <name val="Tahoma"/>
      <family val="2"/>
    </font>
    <font>
      <b/>
      <sz val="11"/>
      <color theme="1"/>
      <name val="Calibri"/>
      <family val="2"/>
      <scheme val="minor"/>
    </font>
    <font>
      <b/>
      <sz val="16"/>
      <color theme="1"/>
      <name val="Arial"/>
      <family val="2"/>
    </font>
    <font>
      <b/>
      <i/>
      <sz val="10"/>
      <color theme="1"/>
      <name val="Arial"/>
      <family val="2"/>
    </font>
    <font>
      <sz val="16"/>
      <color theme="1"/>
      <name val="Arial"/>
      <family val="2"/>
    </font>
    <font>
      <i/>
      <sz val="16"/>
      <color theme="1"/>
      <name val="Arial"/>
      <family val="2"/>
    </font>
    <font>
      <i/>
      <sz val="9"/>
      <color theme="1"/>
      <name val="Arial"/>
      <family val="2"/>
    </font>
    <font>
      <u/>
      <sz val="10"/>
      <color theme="10"/>
      <name val="Arial"/>
      <family val="2"/>
    </font>
    <font>
      <b/>
      <sz val="10"/>
      <name val="Arial"/>
      <family val="2"/>
    </font>
    <font>
      <b/>
      <sz val="18"/>
      <color theme="1"/>
      <name val="Arial"/>
      <family val="2"/>
    </font>
    <font>
      <i/>
      <sz val="8"/>
      <color theme="0" tint="-0.499984740745262"/>
      <name val="Arial"/>
      <family val="2"/>
    </font>
    <font>
      <sz val="10"/>
      <color theme="0"/>
      <name val="Arial"/>
      <family val="2"/>
    </font>
    <font>
      <sz val="9"/>
      <color theme="1"/>
      <name val="Times New Roman"/>
      <family val="1"/>
    </font>
    <font>
      <u/>
      <sz val="9"/>
      <color theme="1"/>
      <name val="Arial"/>
      <family val="2"/>
    </font>
    <font>
      <sz val="9"/>
      <color theme="1"/>
      <name val="Arial"/>
      <family val="1"/>
    </font>
    <font>
      <sz val="9"/>
      <color rgb="FF000000"/>
      <name val="Arial"/>
      <family val="2"/>
    </font>
    <font>
      <sz val="9"/>
      <name val="Arial"/>
      <family val="2"/>
    </font>
    <font>
      <u/>
      <sz val="10"/>
      <color theme="1"/>
      <name val="Arial"/>
      <family val="2"/>
    </font>
    <font>
      <u/>
      <sz val="9"/>
      <color theme="10"/>
      <name val="Arial"/>
      <family val="2"/>
    </font>
    <font>
      <sz val="48"/>
      <color theme="1"/>
      <name val="Arial"/>
      <family val="2"/>
    </font>
    <font>
      <i/>
      <sz val="8"/>
      <name val="Arial"/>
      <family val="2"/>
    </font>
    <font>
      <sz val="9"/>
      <color rgb="FF0070C0"/>
      <name val="Arial"/>
      <family val="2"/>
    </font>
    <font>
      <u/>
      <sz val="9"/>
      <name val="Arial"/>
      <family val="2"/>
    </font>
    <font>
      <sz val="7"/>
      <color theme="1"/>
      <name val="Arial"/>
      <family val="2"/>
    </font>
    <font>
      <b/>
      <sz val="28"/>
      <color theme="1"/>
      <name val="Arial"/>
      <family val="2"/>
    </font>
    <font>
      <b/>
      <sz val="8"/>
      <name val="Arial"/>
      <family val="2"/>
    </font>
    <font>
      <b/>
      <u/>
      <sz val="10"/>
      <color theme="1"/>
      <name val="Arial"/>
      <family val="2"/>
    </font>
    <font>
      <sz val="10"/>
      <color rgb="FFFF0000"/>
      <name val="Arial"/>
      <family val="2"/>
    </font>
    <font>
      <b/>
      <sz val="8"/>
      <color theme="1"/>
      <name val="Arial"/>
      <family val="2"/>
    </font>
    <font>
      <b/>
      <i/>
      <sz val="9"/>
      <color theme="1"/>
      <name val="Arial"/>
      <family val="2"/>
    </font>
    <font>
      <b/>
      <sz val="26"/>
      <color theme="1"/>
      <name val="Arial"/>
      <family val="2"/>
    </font>
    <font>
      <b/>
      <sz val="10"/>
      <color rgb="FFFF0000"/>
      <name val="Arial"/>
      <family val="2"/>
    </font>
    <font>
      <b/>
      <i/>
      <u/>
      <sz val="10"/>
      <color rgb="FFFF0000"/>
      <name val="Arial"/>
      <family val="2"/>
    </font>
    <font>
      <b/>
      <sz val="50"/>
      <color rgb="FFFF0000"/>
      <name val="Arial"/>
      <family val="2"/>
    </font>
    <font>
      <sz val="48"/>
      <color rgb="FFFF0000"/>
      <name val="Arial"/>
      <family val="2"/>
    </font>
    <font>
      <sz val="11"/>
      <color rgb="FFFF0000"/>
      <name val="Arial"/>
      <family val="2"/>
    </font>
    <font>
      <sz val="12"/>
      <color rgb="FFFF0000"/>
      <name val="Arial"/>
      <family val="2"/>
    </font>
    <font>
      <sz val="9"/>
      <color rgb="FFFF0000"/>
      <name val="Arial"/>
      <family val="2"/>
    </font>
    <font>
      <b/>
      <sz val="11"/>
      <color rgb="FFFF0000"/>
      <name val="Arial"/>
      <family val="2"/>
    </font>
    <font>
      <b/>
      <i/>
      <sz val="11"/>
      <color rgb="FFFF0000"/>
      <name val="Arial"/>
      <family val="2"/>
    </font>
    <font>
      <b/>
      <sz val="11"/>
      <name val="Arial"/>
      <family val="2"/>
    </font>
    <font>
      <b/>
      <u/>
      <sz val="9"/>
      <color theme="1"/>
      <name val="Arial"/>
      <family val="2"/>
    </font>
    <font>
      <i/>
      <sz val="10"/>
      <color rgb="FF0070C0"/>
      <name val="Arial"/>
      <family val="2"/>
    </font>
    <font>
      <sz val="8"/>
      <name val="Arial"/>
      <family val="2"/>
    </font>
    <font>
      <b/>
      <sz val="22"/>
      <color theme="1"/>
      <name val="Arial"/>
      <family val="2"/>
    </font>
    <font>
      <sz val="8"/>
      <color rgb="FF000000"/>
      <name val="Segoe UI"/>
      <family val="2"/>
    </font>
  </fonts>
  <fills count="2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CC"/>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14999847407452621"/>
        <bgColor theme="9" tint="0.59999389629810485"/>
      </patternFill>
    </fill>
    <fill>
      <patternFill patternType="solid">
        <fgColor theme="0" tint="-0.14999847407452621"/>
        <bgColor theme="9" tint="0.79998168889431442"/>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FFFF00"/>
        <bgColor indexed="64"/>
      </patternFill>
    </fill>
    <fill>
      <patternFill patternType="solid">
        <fgColor theme="9" tint="0.59999389629810485"/>
        <bgColor theme="9" tint="0.79998168889431442"/>
      </patternFill>
    </fill>
    <fill>
      <patternFill patternType="solid">
        <fgColor theme="9" tint="0.79998168889431442"/>
        <bgColor theme="9" tint="0.59999389629810485"/>
      </patternFill>
    </fill>
    <fill>
      <patternFill patternType="solid">
        <fgColor theme="2" tint="-9.9978637043366805E-2"/>
        <bgColor indexed="64"/>
      </patternFill>
    </fill>
    <fill>
      <patternFill patternType="solid">
        <fgColor theme="2" tint="-0.249977111117893"/>
        <bgColor indexed="64"/>
      </patternFill>
    </fill>
  </fills>
  <borders count="12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style="double">
        <color indexed="64"/>
      </left>
      <right style="medium">
        <color indexed="64"/>
      </right>
      <top/>
      <bottom/>
      <diagonal/>
    </border>
    <border>
      <left style="thin">
        <color auto="1"/>
      </left>
      <right style="medium">
        <color indexed="64"/>
      </right>
      <top style="thin">
        <color auto="1"/>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double">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3">
    <xf numFmtId="0" fontId="0" fillId="0" borderId="0"/>
    <xf numFmtId="0" fontId="3" fillId="0" borderId="0"/>
    <xf numFmtId="0" fontId="3" fillId="0" borderId="0"/>
    <xf numFmtId="0" fontId="3" fillId="0" borderId="0"/>
    <xf numFmtId="0" fontId="4" fillId="0" borderId="0"/>
    <xf numFmtId="44" fontId="4" fillId="0" borderId="0" applyFont="0" applyFill="0" applyBorder="0" applyAlignment="0" applyProtection="0"/>
    <xf numFmtId="44" fontId="14" fillId="0" borderId="0" applyFont="0" applyFill="0" applyBorder="0" applyAlignment="0" applyProtection="0"/>
    <xf numFmtId="0" fontId="3" fillId="0" borderId="0"/>
    <xf numFmtId="43" fontId="14" fillId="0" borderId="0" applyFont="0" applyFill="0" applyBorder="0" applyAlignment="0" applyProtection="0"/>
    <xf numFmtId="0" fontId="32" fillId="0" borderId="0" applyNumberFormat="0" applyFill="0" applyBorder="0" applyAlignment="0" applyProtection="0"/>
    <xf numFmtId="9" fontId="1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881">
    <xf numFmtId="0" fontId="0" fillId="0" borderId="0" xfId="0"/>
    <xf numFmtId="0" fontId="4" fillId="0" borderId="0" xfId="4"/>
    <xf numFmtId="44" fontId="0" fillId="0" borderId="0" xfId="5" applyFont="1"/>
    <xf numFmtId="0" fontId="7" fillId="0" borderId="0" xfId="4" applyFont="1" applyAlignment="1">
      <alignment horizontal="left"/>
    </xf>
    <xf numFmtId="0" fontId="5" fillId="0" borderId="0" xfId="4" applyFont="1"/>
    <xf numFmtId="0" fontId="8" fillId="0" borderId="0" xfId="4" applyFont="1"/>
    <xf numFmtId="8" fontId="4" fillId="0" borderId="0" xfId="4" applyNumberFormat="1"/>
    <xf numFmtId="8" fontId="6" fillId="0" borderId="0" xfId="4" applyNumberFormat="1" applyFont="1" applyAlignment="1">
      <alignment horizontal="right" vertical="top" wrapText="1"/>
    </xf>
    <xf numFmtId="164" fontId="6" fillId="2" borderId="6" xfId="5" applyNumberFormat="1" applyFont="1" applyFill="1" applyBorder="1" applyAlignment="1">
      <alignment horizontal="center" vertical="center" wrapText="1"/>
    </xf>
    <xf numFmtId="0" fontId="4" fillId="0" borderId="0" xfId="4" applyAlignment="1">
      <alignment horizontal="center"/>
    </xf>
    <xf numFmtId="0" fontId="6" fillId="0" borderId="0" xfId="4" applyFont="1" applyAlignment="1">
      <alignment horizontal="center" vertical="top" wrapText="1"/>
    </xf>
    <xf numFmtId="8" fontId="8" fillId="0" borderId="0" xfId="4" applyNumberFormat="1" applyFont="1" applyAlignment="1">
      <alignment horizontal="right" vertical="top" wrapText="1"/>
    </xf>
    <xf numFmtId="8" fontId="8" fillId="0" borderId="0" xfId="4" applyNumberFormat="1" applyFont="1" applyAlignment="1">
      <alignment horizontal="center" vertical="top" wrapText="1"/>
    </xf>
    <xf numFmtId="0" fontId="17" fillId="0" borderId="0" xfId="0" applyFont="1"/>
    <xf numFmtId="0" fontId="13" fillId="0" borderId="0" xfId="0" applyFont="1"/>
    <xf numFmtId="0" fontId="10" fillId="0" borderId="0" xfId="0" applyFont="1" applyAlignment="1">
      <alignment horizontal="right"/>
    </xf>
    <xf numFmtId="0" fontId="9" fillId="0" borderId="0" xfId="0" applyFont="1"/>
    <xf numFmtId="0" fontId="6"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justify" vertical="center"/>
    </xf>
    <xf numFmtId="0" fontId="5" fillId="0" borderId="0" xfId="0" applyFont="1" applyAlignment="1">
      <alignment vertical="center"/>
    </xf>
    <xf numFmtId="0" fontId="6" fillId="5" borderId="7" xfId="4"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0" xfId="4" applyFont="1" applyAlignment="1">
      <alignment horizontal="right" vertical="center" wrapText="1"/>
    </xf>
    <xf numFmtId="164" fontId="6" fillId="0" borderId="0" xfId="5" applyNumberFormat="1" applyFont="1" applyFill="1" applyBorder="1" applyAlignment="1">
      <alignment horizontal="center" vertical="center"/>
    </xf>
    <xf numFmtId="0" fontId="5" fillId="0" borderId="4" xfId="4" applyFont="1" applyBorder="1" applyAlignment="1">
      <alignment horizontal="center" vertical="center" wrapText="1"/>
    </xf>
    <xf numFmtId="12" fontId="0" fillId="0" borderId="0" xfId="5" applyNumberFormat="1" applyFont="1"/>
    <xf numFmtId="0" fontId="10" fillId="0" borderId="21" xfId="0" applyFont="1" applyBorder="1" applyAlignment="1">
      <alignment horizontal="center" vertical="center"/>
    </xf>
    <xf numFmtId="0" fontId="28" fillId="0" borderId="11" xfId="0" applyFont="1" applyBorder="1" applyAlignment="1">
      <alignment horizontal="center" vertical="top" wrapText="1"/>
    </xf>
    <xf numFmtId="0" fontId="9" fillId="0" borderId="0" xfId="0" applyFont="1" applyAlignment="1">
      <alignment horizontal="right"/>
    </xf>
    <xf numFmtId="44" fontId="9" fillId="0" borderId="0" xfId="0" applyNumberFormat="1" applyFont="1"/>
    <xf numFmtId="166" fontId="23" fillId="0" borderId="0" xfId="0" applyNumberFormat="1" applyFont="1"/>
    <xf numFmtId="0" fontId="27" fillId="0" borderId="0" xfId="0" applyFont="1"/>
    <xf numFmtId="0" fontId="29" fillId="0" borderId="0" xfId="0" applyFont="1"/>
    <xf numFmtId="0" fontId="5" fillId="0" borderId="0" xfId="4" applyFont="1" applyAlignment="1">
      <alignment horizontal="left"/>
    </xf>
    <xf numFmtId="164" fontId="8" fillId="2" borderId="6" xfId="5" applyNumberFormat="1" applyFont="1" applyFill="1" applyBorder="1" applyAlignment="1">
      <alignment horizontal="center" vertical="center" wrapText="1"/>
    </xf>
    <xf numFmtId="0" fontId="6" fillId="2" borderId="7" xfId="4" applyFont="1" applyFill="1" applyBorder="1" applyAlignment="1">
      <alignment horizontal="center" vertical="center" wrapText="1"/>
    </xf>
    <xf numFmtId="8" fontId="6" fillId="5" borderId="6" xfId="4" applyNumberFormat="1" applyFont="1" applyFill="1" applyBorder="1" applyAlignment="1">
      <alignment horizontal="center" vertical="center" wrapText="1"/>
    </xf>
    <xf numFmtId="164" fontId="6" fillId="2" borderId="6" xfId="4" applyNumberFormat="1" applyFont="1" applyFill="1" applyBorder="1" applyAlignment="1">
      <alignment horizontal="center" vertical="center"/>
    </xf>
    <xf numFmtId="0" fontId="26" fillId="0" borderId="0" xfId="4" applyFont="1"/>
    <xf numFmtId="44" fontId="9" fillId="0" borderId="0" xfId="5" applyFont="1"/>
    <xf numFmtId="0" fontId="21" fillId="0" borderId="0" xfId="0" applyFont="1" applyAlignment="1">
      <alignment horizontal="left" vertical="center" indent="4"/>
    </xf>
    <xf numFmtId="14" fontId="0" fillId="0" borderId="0" xfId="0" applyNumberFormat="1"/>
    <xf numFmtId="164" fontId="30" fillId="0" borderId="0" xfId="0" applyNumberFormat="1" applyFont="1"/>
    <xf numFmtId="164" fontId="34" fillId="0" borderId="0" xfId="0" applyNumberFormat="1" applyFont="1"/>
    <xf numFmtId="0" fontId="0" fillId="0" borderId="23"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33" xfId="0" applyBorder="1"/>
    <xf numFmtId="0" fontId="0" fillId="0" borderId="34" xfId="0" applyBorder="1"/>
    <xf numFmtId="0" fontId="0" fillId="0" borderId="1" xfId="0" applyBorder="1"/>
    <xf numFmtId="0" fontId="0" fillId="0" borderId="28"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xf>
    <xf numFmtId="49" fontId="10" fillId="0" borderId="21" xfId="0" applyNumberFormat="1" applyFont="1" applyBorder="1" applyAlignment="1">
      <alignment horizontal="center" vertical="center"/>
    </xf>
    <xf numFmtId="0" fontId="0" fillId="0" borderId="0" xfId="0" applyAlignment="1">
      <alignment horizontal="left"/>
    </xf>
    <xf numFmtId="8" fontId="16" fillId="2" borderId="6" xfId="4" applyNumberFormat="1" applyFont="1" applyFill="1" applyBorder="1" applyAlignment="1">
      <alignment horizontal="center" vertical="center" wrapText="1"/>
    </xf>
    <xf numFmtId="0" fontId="9" fillId="0" borderId="0" xfId="0" applyFont="1" applyAlignment="1">
      <alignment horizontal="left"/>
    </xf>
    <xf numFmtId="0" fontId="35" fillId="0" borderId="0" xfId="0" applyFont="1" applyAlignment="1">
      <alignment vertical="center"/>
    </xf>
    <xf numFmtId="166" fontId="23" fillId="0" borderId="0" xfId="6" applyNumberFormat="1" applyFont="1" applyFill="1" applyBorder="1" applyAlignment="1">
      <alignment horizontal="center"/>
    </xf>
    <xf numFmtId="8" fontId="16" fillId="2" borderId="48" xfId="4" applyNumberFormat="1" applyFont="1" applyFill="1" applyBorder="1" applyAlignment="1">
      <alignment horizontal="center" vertical="center" wrapText="1"/>
    </xf>
    <xf numFmtId="164" fontId="6" fillId="5" borderId="6" xfId="4" applyNumberFormat="1" applyFont="1" applyFill="1" applyBorder="1" applyAlignment="1">
      <alignment horizontal="center" vertical="center" wrapText="1"/>
    </xf>
    <xf numFmtId="165" fontId="0" fillId="0" borderId="0" xfId="0" applyNumberFormat="1" applyAlignment="1">
      <alignment horizontal="center"/>
    </xf>
    <xf numFmtId="165" fontId="6" fillId="5" borderId="3" xfId="0" applyNumberFormat="1" applyFont="1" applyFill="1" applyBorder="1" applyAlignment="1">
      <alignment horizontal="center" vertical="center"/>
    </xf>
    <xf numFmtId="165" fontId="6" fillId="5" borderId="4" xfId="0" applyNumberFormat="1" applyFont="1" applyFill="1" applyBorder="1" applyAlignment="1">
      <alignment horizontal="center" vertical="center"/>
    </xf>
    <xf numFmtId="0" fontId="17" fillId="0" borderId="0" xfId="0" applyFont="1" applyAlignment="1">
      <alignment horizontal="center" shrinkToFit="1"/>
    </xf>
    <xf numFmtId="3" fontId="0" fillId="5" borderId="11" xfId="8" applyNumberFormat="1" applyFont="1" applyFill="1" applyBorder="1" applyAlignment="1">
      <alignment horizontal="center" vertical="center"/>
    </xf>
    <xf numFmtId="3" fontId="0" fillId="6" borderId="11" xfId="8" applyNumberFormat="1" applyFont="1" applyFill="1" applyBorder="1" applyAlignment="1">
      <alignment horizontal="center" vertical="center"/>
    </xf>
    <xf numFmtId="3" fontId="14" fillId="5" borderId="11" xfId="8" applyNumberFormat="1" applyFont="1" applyFill="1" applyBorder="1" applyAlignment="1">
      <alignment horizontal="center" vertical="center"/>
    </xf>
    <xf numFmtId="0" fontId="9" fillId="0" borderId="11" xfId="0" applyFont="1" applyBorder="1" applyAlignment="1">
      <alignment horizontal="center" vertical="center"/>
    </xf>
    <xf numFmtId="0" fontId="6" fillId="0" borderId="0" xfId="0" applyFont="1" applyAlignment="1">
      <alignment vertical="center" wrapText="1"/>
    </xf>
    <xf numFmtId="0" fontId="36" fillId="0" borderId="0" xfId="0" applyFont="1"/>
    <xf numFmtId="9" fontId="0" fillId="0" borderId="0" xfId="0" applyNumberFormat="1"/>
    <xf numFmtId="9" fontId="0" fillId="0" borderId="0" xfId="10" applyFont="1"/>
    <xf numFmtId="0" fontId="38" fillId="5" borderId="0" xfId="0" applyFont="1" applyFill="1" applyAlignment="1">
      <alignment horizontal="center" vertical="center" wrapText="1"/>
    </xf>
    <xf numFmtId="0" fontId="41" fillId="0" borderId="13" xfId="0" applyFont="1" applyBorder="1" applyAlignment="1">
      <alignment horizontal="center" vertical="center"/>
    </xf>
    <xf numFmtId="49" fontId="15" fillId="0" borderId="13" xfId="0" applyNumberFormat="1" applyFont="1" applyBorder="1" applyAlignment="1">
      <alignment horizontal="center" vertical="center"/>
    </xf>
    <xf numFmtId="0" fontId="5" fillId="0" borderId="0" xfId="0" applyFont="1" applyAlignment="1">
      <alignment horizontal="right" vertical="center"/>
    </xf>
    <xf numFmtId="0" fontId="6" fillId="5" borderId="41" xfId="4" applyFont="1" applyFill="1" applyBorder="1" applyAlignment="1">
      <alignment horizontal="center" vertical="center" wrapText="1"/>
    </xf>
    <xf numFmtId="0" fontId="0" fillId="5" borderId="56" xfId="4" applyFont="1" applyFill="1" applyBorder="1" applyAlignment="1">
      <alignment horizontal="center" vertical="center" wrapText="1"/>
    </xf>
    <xf numFmtId="0" fontId="6" fillId="5" borderId="56" xfId="4" applyFont="1" applyFill="1" applyBorder="1" applyAlignment="1">
      <alignment horizontal="center" vertical="center" wrapText="1"/>
    </xf>
    <xf numFmtId="0" fontId="0" fillId="5" borderId="11" xfId="4" applyFont="1" applyFill="1" applyBorder="1" applyAlignment="1">
      <alignment horizontal="center" vertical="center" wrapText="1"/>
    </xf>
    <xf numFmtId="0" fontId="6" fillId="5" borderId="11" xfId="4" applyFont="1" applyFill="1" applyBorder="1" applyAlignment="1">
      <alignment horizontal="center" vertical="center" wrapText="1"/>
    </xf>
    <xf numFmtId="8" fontId="8" fillId="2" borderId="55" xfId="4" applyNumberFormat="1" applyFont="1" applyFill="1" applyBorder="1" applyAlignment="1">
      <alignment horizontal="center" vertical="center" wrapText="1"/>
    </xf>
    <xf numFmtId="8" fontId="8" fillId="2" borderId="57" xfId="4" applyNumberFormat="1" applyFont="1" applyFill="1" applyBorder="1" applyAlignment="1">
      <alignment horizontal="center" vertical="center" wrapText="1"/>
    </xf>
    <xf numFmtId="8" fontId="8" fillId="2" borderId="62" xfId="4" applyNumberFormat="1" applyFont="1" applyFill="1" applyBorder="1" applyAlignment="1">
      <alignment horizontal="center" vertical="center" wrapText="1"/>
    </xf>
    <xf numFmtId="0" fontId="43" fillId="0" borderId="0" xfId="9" applyFont="1" applyFill="1" applyBorder="1" applyAlignment="1">
      <alignment horizontal="center" vertical="center"/>
    </xf>
    <xf numFmtId="0" fontId="5" fillId="0" borderId="4" xfId="0" applyFont="1" applyBorder="1" applyAlignment="1">
      <alignment horizontal="center" vertical="center" wrapText="1"/>
    </xf>
    <xf numFmtId="0" fontId="39" fillId="0" borderId="41" xfId="0" applyFont="1" applyBorder="1" applyAlignment="1">
      <alignment horizontal="right" vertical="center" wrapText="1"/>
    </xf>
    <xf numFmtId="0" fontId="15" fillId="0" borderId="13" xfId="0" applyFont="1" applyBorder="1" applyAlignment="1">
      <alignment horizontal="right" vertical="center" wrapText="1"/>
    </xf>
    <xf numFmtId="0" fontId="5" fillId="0" borderId="0" xfId="0" applyFont="1" applyAlignment="1">
      <alignment horizontal="left" vertical="center" wrapText="1" indent="1"/>
    </xf>
    <xf numFmtId="49" fontId="15" fillId="0" borderId="0" xfId="0" applyNumberFormat="1" applyFont="1" applyAlignment="1">
      <alignment horizontal="center" vertical="center" wrapText="1"/>
    </xf>
    <xf numFmtId="0" fontId="2" fillId="0" borderId="0" xfId="0" applyFont="1"/>
    <xf numFmtId="0" fontId="2" fillId="6" borderId="0" xfId="0" applyFont="1" applyFill="1" applyAlignment="1">
      <alignment horizontal="center"/>
    </xf>
    <xf numFmtId="14" fontId="2" fillId="6" borderId="0" xfId="0" applyNumberFormat="1" applyFont="1" applyFill="1"/>
    <xf numFmtId="0" fontId="2" fillId="6" borderId="0" xfId="0" applyFont="1" applyFill="1"/>
    <xf numFmtId="0" fontId="44" fillId="0" borderId="0" xfId="0" applyFont="1" applyAlignment="1">
      <alignment wrapText="1"/>
    </xf>
    <xf numFmtId="0" fontId="11" fillId="0" borderId="40" xfId="0" applyFont="1" applyBorder="1" applyAlignment="1">
      <alignment horizontal="center" vertical="center" wrapText="1"/>
    </xf>
    <xf numFmtId="0" fontId="15" fillId="0" borderId="0" xfId="0" applyFont="1" applyAlignment="1">
      <alignment horizontal="center" vertical="center" wrapText="1"/>
    </xf>
    <xf numFmtId="0" fontId="5" fillId="0" borderId="13" xfId="0" applyFont="1" applyBorder="1" applyAlignment="1">
      <alignment horizontal="left" vertical="center" wrapText="1" indent="1"/>
    </xf>
    <xf numFmtId="49" fontId="15" fillId="0" borderId="13" xfId="0" applyNumberFormat="1" applyFont="1" applyBorder="1" applyAlignment="1">
      <alignment horizontal="center" vertical="center" wrapText="1"/>
    </xf>
    <xf numFmtId="167" fontId="38" fillId="0" borderId="40" xfId="10" applyNumberFormat="1" applyFont="1" applyFill="1" applyBorder="1" applyAlignment="1">
      <alignment vertical="center" wrapText="1"/>
    </xf>
    <xf numFmtId="0" fontId="38" fillId="0" borderId="0" xfId="0" applyFont="1" applyAlignment="1">
      <alignment horizontal="center" vertical="center" wrapText="1"/>
    </xf>
    <xf numFmtId="167" fontId="38" fillId="0" borderId="0" xfId="10" applyNumberFormat="1" applyFont="1" applyFill="1" applyBorder="1" applyAlignment="1">
      <alignment horizontal="center" vertical="center" wrapText="1"/>
    </xf>
    <xf numFmtId="167" fontId="15" fillId="0" borderId="0" xfId="10" applyNumberFormat="1" applyFont="1" applyFill="1" applyBorder="1" applyAlignment="1">
      <alignment horizontal="center" vertical="center" wrapText="1"/>
    </xf>
    <xf numFmtId="0" fontId="15" fillId="6" borderId="40" xfId="10" applyNumberFormat="1" applyFont="1" applyFill="1" applyBorder="1" applyAlignment="1">
      <alignment horizontal="center" vertical="center" wrapText="1"/>
    </xf>
    <xf numFmtId="0" fontId="38" fillId="6" borderId="0" xfId="0" applyFont="1" applyFill="1" applyAlignment="1">
      <alignment horizontal="center" vertical="center" wrapText="1"/>
    </xf>
    <xf numFmtId="0" fontId="38" fillId="0" borderId="13" xfId="0" applyFont="1" applyBorder="1" applyAlignment="1">
      <alignment horizontal="center" vertical="center" wrapText="1"/>
    </xf>
    <xf numFmtId="0" fontId="15" fillId="0" borderId="13" xfId="0" applyFont="1" applyBorder="1" applyAlignment="1">
      <alignment horizontal="center" vertical="center" wrapText="1"/>
    </xf>
    <xf numFmtId="167" fontId="38" fillId="0" borderId="13" xfId="10" applyNumberFormat="1" applyFont="1" applyFill="1" applyBorder="1" applyAlignment="1">
      <alignment horizontal="center" vertical="center" wrapText="1"/>
    </xf>
    <xf numFmtId="0" fontId="46" fillId="0" borderId="41" xfId="0" applyFont="1" applyBorder="1" applyAlignment="1">
      <alignment vertical="center" wrapText="1"/>
    </xf>
    <xf numFmtId="0" fontId="46" fillId="0" borderId="13" xfId="0" applyFont="1" applyBorder="1" applyAlignment="1">
      <alignment vertical="center" wrapText="1"/>
    </xf>
    <xf numFmtId="0" fontId="41" fillId="0" borderId="13" xfId="0" applyFont="1" applyBorder="1" applyAlignment="1">
      <alignment horizontal="center" vertical="center" wrapText="1"/>
    </xf>
    <xf numFmtId="0" fontId="0" fillId="6" borderId="0" xfId="0" applyFill="1"/>
    <xf numFmtId="167" fontId="15" fillId="0" borderId="13" xfId="10" applyNumberFormat="1" applyFont="1" applyFill="1" applyBorder="1" applyAlignment="1">
      <alignment horizontal="center" vertical="center" wrapText="1"/>
    </xf>
    <xf numFmtId="0" fontId="15" fillId="6" borderId="6" xfId="10" applyNumberFormat="1" applyFont="1" applyFill="1" applyBorder="1" applyAlignment="1">
      <alignment horizontal="center" vertical="center"/>
    </xf>
    <xf numFmtId="0" fontId="15" fillId="6" borderId="6" xfId="0" applyFont="1" applyFill="1" applyBorder="1" applyAlignment="1">
      <alignment horizontal="center" vertical="center" wrapText="1"/>
    </xf>
    <xf numFmtId="3" fontId="38" fillId="0" borderId="13"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vertical="center"/>
    </xf>
    <xf numFmtId="0" fontId="38" fillId="6" borderId="36" xfId="0" applyFont="1" applyFill="1" applyBorder="1" applyAlignment="1">
      <alignment horizontal="right" vertical="center"/>
    </xf>
    <xf numFmtId="0" fontId="38" fillId="6" borderId="41" xfId="0" applyFont="1" applyFill="1" applyBorder="1" applyAlignment="1">
      <alignment horizontal="right" vertical="center"/>
    </xf>
    <xf numFmtId="0" fontId="15" fillId="6" borderId="40" xfId="0" applyFont="1" applyFill="1" applyBorder="1" applyAlignment="1">
      <alignment horizontal="center" vertical="center"/>
    </xf>
    <xf numFmtId="0" fontId="15" fillId="6" borderId="6" xfId="0" applyFont="1" applyFill="1" applyBorder="1" applyAlignment="1">
      <alignment horizontal="center" vertical="center"/>
    </xf>
    <xf numFmtId="0" fontId="42" fillId="6" borderId="41" xfId="0" applyFont="1" applyFill="1" applyBorder="1" applyAlignment="1">
      <alignment horizontal="right" vertical="center"/>
    </xf>
    <xf numFmtId="0" fontId="6" fillId="0" borderId="64" xfId="4" applyFont="1" applyBorder="1" applyAlignment="1">
      <alignment horizontal="center" vertical="top" wrapText="1"/>
    </xf>
    <xf numFmtId="0" fontId="6" fillId="0" borderId="65" xfId="4" applyFont="1" applyBorder="1" applyAlignment="1">
      <alignment horizontal="center" vertical="top" wrapText="1"/>
    </xf>
    <xf numFmtId="0" fontId="6" fillId="0" borderId="66" xfId="4" applyFont="1" applyBorder="1" applyAlignment="1">
      <alignment horizontal="center" vertical="top" wrapText="1"/>
    </xf>
    <xf numFmtId="0" fontId="1" fillId="2" borderId="11" xfId="4" applyFont="1" applyFill="1" applyBorder="1" applyAlignment="1">
      <alignment horizontal="center"/>
    </xf>
    <xf numFmtId="0" fontId="6" fillId="5" borderId="11" xfId="4" applyFont="1" applyFill="1" applyBorder="1" applyAlignment="1">
      <alignment horizontal="center"/>
    </xf>
    <xf numFmtId="0" fontId="27" fillId="0" borderId="14" xfId="0" applyFont="1" applyBorder="1" applyAlignment="1">
      <alignment horizontal="center" vertical="center" wrapText="1"/>
    </xf>
    <xf numFmtId="49" fontId="10" fillId="0" borderId="15" xfId="0" applyNumberFormat="1" applyFont="1" applyBorder="1" applyAlignment="1">
      <alignment horizontal="center" vertical="center" wrapText="1"/>
    </xf>
    <xf numFmtId="0" fontId="9" fillId="0" borderId="17" xfId="0" applyFont="1" applyBorder="1" applyAlignment="1">
      <alignment vertical="center" wrapText="1"/>
    </xf>
    <xf numFmtId="0" fontId="9" fillId="0" borderId="16" xfId="0" applyFont="1" applyBorder="1" applyAlignment="1">
      <alignment vertical="center" wrapText="1"/>
    </xf>
    <xf numFmtId="0" fontId="9" fillId="0" borderId="20" xfId="0" applyFont="1" applyBorder="1" applyAlignment="1">
      <alignment vertical="center" wrapText="1"/>
    </xf>
    <xf numFmtId="49" fontId="0" fillId="0" borderId="0" xfId="0" applyNumberFormat="1" applyAlignment="1">
      <alignment horizontal="center"/>
    </xf>
    <xf numFmtId="0" fontId="0" fillId="0" borderId="16" xfId="0" applyBorder="1" applyAlignment="1">
      <alignment horizontal="left" vertical="center" wrapText="1" indent="1"/>
    </xf>
    <xf numFmtId="0" fontId="0" fillId="0" borderId="17" xfId="0" applyBorder="1" applyAlignment="1">
      <alignment horizontal="left" vertical="center" wrapText="1" indent="1"/>
    </xf>
    <xf numFmtId="0" fontId="0" fillId="0" borderId="0" xfId="0" applyAlignment="1">
      <alignment vertical="top" wrapText="1"/>
    </xf>
    <xf numFmtId="0" fontId="32" fillId="0" borderId="0" xfId="9" applyBorder="1" applyAlignment="1">
      <alignment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2" borderId="11" xfId="4" applyFont="1" applyFill="1" applyBorder="1" applyAlignment="1">
      <alignment horizontal="center"/>
    </xf>
    <xf numFmtId="0" fontId="14" fillId="5" borderId="11" xfId="4" applyFont="1" applyFill="1" applyBorder="1" applyAlignment="1">
      <alignment horizontal="center"/>
    </xf>
    <xf numFmtId="0" fontId="2" fillId="0" borderId="0" xfId="4" applyFont="1" applyAlignment="1">
      <alignment horizontal="center"/>
    </xf>
    <xf numFmtId="0" fontId="14" fillId="0" borderId="0" xfId="4"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right"/>
    </xf>
    <xf numFmtId="0" fontId="0" fillId="0" borderId="0" xfId="0" applyAlignment="1">
      <alignment horizontal="left" vertical="top" wrapText="1"/>
    </xf>
    <xf numFmtId="44" fontId="0" fillId="0" borderId="0" xfId="0" applyNumberFormat="1"/>
    <xf numFmtId="0" fontId="28" fillId="0" borderId="11" xfId="0" applyFont="1" applyBorder="1" applyAlignment="1">
      <alignment horizontal="center" vertical="center" wrapText="1"/>
    </xf>
    <xf numFmtId="44" fontId="0" fillId="5" borderId="11" xfId="6" applyFont="1" applyFill="1" applyBorder="1" applyAlignment="1">
      <alignment vertical="center"/>
    </xf>
    <xf numFmtId="44" fontId="23" fillId="5" borderId="11" xfId="6" applyFont="1" applyFill="1" applyBorder="1" applyAlignment="1">
      <alignment vertical="center"/>
    </xf>
    <xf numFmtId="10" fontId="0" fillId="0" borderId="0" xfId="10" applyNumberFormat="1" applyFont="1" applyAlignment="1">
      <alignment vertical="center"/>
    </xf>
    <xf numFmtId="10" fontId="0" fillId="6" borderId="0" xfId="10" applyNumberFormat="1" applyFont="1" applyFill="1" applyAlignment="1">
      <alignment horizontal="center" vertical="center"/>
    </xf>
    <xf numFmtId="0" fontId="0" fillId="6" borderId="0" xfId="0" applyFill="1" applyAlignment="1">
      <alignment horizontal="center"/>
    </xf>
    <xf numFmtId="44" fontId="15" fillId="2" borderId="11" xfId="6" applyFont="1" applyFill="1" applyBorder="1" applyAlignment="1">
      <alignment vertical="center"/>
    </xf>
    <xf numFmtId="44" fontId="28" fillId="2" borderId="11" xfId="0" applyNumberFormat="1" applyFont="1" applyFill="1" applyBorder="1" applyAlignment="1">
      <alignment vertical="center"/>
    </xf>
    <xf numFmtId="44" fontId="0" fillId="2" borderId="11" xfId="6" applyFont="1" applyFill="1" applyBorder="1" applyAlignment="1">
      <alignment horizontal="center" vertical="center"/>
    </xf>
    <xf numFmtId="44" fontId="0" fillId="2" borderId="11" xfId="6" applyFont="1" applyFill="1" applyBorder="1" applyAlignment="1">
      <alignment vertical="center"/>
    </xf>
    <xf numFmtId="168" fontId="0" fillId="2" borderId="27" xfId="0" applyNumberFormat="1" applyFill="1" applyBorder="1" applyAlignment="1">
      <alignment horizontal="center" vertical="center"/>
    </xf>
    <xf numFmtId="0" fontId="0" fillId="2" borderId="27" xfId="0" applyFill="1" applyBorder="1" applyAlignment="1">
      <alignment horizontal="center" vertical="center"/>
    </xf>
    <xf numFmtId="44" fontId="5" fillId="0" borderId="4" xfId="5" applyFont="1" applyBorder="1" applyAlignment="1">
      <alignment horizontal="center" vertical="center" wrapText="1"/>
    </xf>
    <xf numFmtId="8" fontId="6" fillId="5" borderId="57" xfId="4" applyNumberFormat="1" applyFont="1" applyFill="1" applyBorder="1" applyAlignment="1">
      <alignment horizontal="center" vertical="center" wrapText="1"/>
    </xf>
    <xf numFmtId="164" fontId="6" fillId="2" borderId="67" xfId="5" applyNumberFormat="1" applyFont="1" applyFill="1" applyBorder="1" applyAlignment="1">
      <alignment horizontal="center" vertical="center" wrapText="1"/>
    </xf>
    <xf numFmtId="8" fontId="6" fillId="5" borderId="59" xfId="4" applyNumberFormat="1" applyFont="1" applyFill="1" applyBorder="1" applyAlignment="1">
      <alignment horizontal="center" vertical="center" wrapText="1"/>
    </xf>
    <xf numFmtId="164" fontId="6" fillId="2" borderId="68" xfId="5" applyNumberFormat="1" applyFont="1" applyFill="1" applyBorder="1" applyAlignment="1">
      <alignment horizontal="center" vertical="center" wrapText="1"/>
    </xf>
    <xf numFmtId="164" fontId="8" fillId="2" borderId="69" xfId="5" applyNumberFormat="1" applyFont="1" applyFill="1" applyBorder="1" applyAlignment="1">
      <alignment horizontal="center" vertical="center" wrapText="1"/>
    </xf>
    <xf numFmtId="164" fontId="6" fillId="2" borderId="4" xfId="5" applyNumberFormat="1" applyFont="1" applyFill="1" applyBorder="1" applyAlignment="1">
      <alignment horizontal="center" vertical="center"/>
    </xf>
    <xf numFmtId="165" fontId="0" fillId="2" borderId="1" xfId="0" applyNumberFormat="1" applyFill="1" applyBorder="1" applyAlignment="1">
      <alignment horizontal="center"/>
    </xf>
    <xf numFmtId="0" fontId="15" fillId="0" borderId="0" xfId="0" applyFont="1"/>
    <xf numFmtId="0" fontId="0" fillId="0" borderId="0" xfId="0" applyAlignment="1">
      <alignment wrapText="1"/>
    </xf>
    <xf numFmtId="0" fontId="51" fillId="0" borderId="0" xfId="4" applyFont="1" applyAlignment="1">
      <alignment horizontal="center"/>
    </xf>
    <xf numFmtId="0" fontId="44" fillId="0" borderId="0" xfId="0" applyFont="1" applyAlignment="1">
      <alignment vertical="top" wrapText="1"/>
    </xf>
    <xf numFmtId="165" fontId="0" fillId="9" borderId="1" xfId="0" applyNumberFormat="1" applyFill="1" applyBorder="1" applyAlignment="1">
      <alignment horizontal="center"/>
    </xf>
    <xf numFmtId="0" fontId="12" fillId="0" borderId="0" xfId="0" applyFont="1" applyAlignment="1">
      <alignment horizontal="center"/>
    </xf>
    <xf numFmtId="0" fontId="15" fillId="0" borderId="11" xfId="0" applyFont="1" applyBorder="1" applyAlignment="1">
      <alignment horizontal="center" vertical="center"/>
    </xf>
    <xf numFmtId="169" fontId="15" fillId="5" borderId="58" xfId="0" applyNumberFormat="1" applyFont="1" applyFill="1" applyBorder="1" applyAlignment="1">
      <alignment horizontal="center" vertical="center"/>
    </xf>
    <xf numFmtId="169" fontId="15" fillId="5" borderId="11" xfId="0" applyNumberFormat="1" applyFont="1" applyFill="1" applyBorder="1" applyAlignment="1">
      <alignment horizontal="center" vertical="center"/>
    </xf>
    <xf numFmtId="169" fontId="15" fillId="5" borderId="59" xfId="0" applyNumberFormat="1" applyFont="1" applyFill="1" applyBorder="1" applyAlignment="1">
      <alignment horizontal="center" vertical="center"/>
    </xf>
    <xf numFmtId="169" fontId="15" fillId="5" borderId="60" xfId="0" applyNumberFormat="1" applyFont="1" applyFill="1" applyBorder="1" applyAlignment="1">
      <alignment horizontal="center" vertical="center"/>
    </xf>
    <xf numFmtId="169" fontId="15" fillId="5" borderId="70" xfId="0" applyNumberFormat="1" applyFont="1" applyFill="1" applyBorder="1" applyAlignment="1">
      <alignment horizontal="center" vertical="center"/>
    </xf>
    <xf numFmtId="169" fontId="15" fillId="5" borderId="61" xfId="0" applyNumberFormat="1" applyFont="1" applyFill="1" applyBorder="1" applyAlignment="1">
      <alignment horizontal="center" vertical="center"/>
    </xf>
    <xf numFmtId="0" fontId="15" fillId="5" borderId="59" xfId="0" applyFont="1" applyFill="1" applyBorder="1" applyAlignment="1">
      <alignment vertical="center"/>
    </xf>
    <xf numFmtId="0" fontId="15" fillId="5" borderId="61" xfId="0" applyFont="1" applyFill="1" applyBorder="1" applyAlignment="1">
      <alignment vertical="center"/>
    </xf>
    <xf numFmtId="0" fontId="15" fillId="0" borderId="70" xfId="0" applyFont="1" applyBorder="1" applyAlignment="1">
      <alignment horizontal="center" vertical="center"/>
    </xf>
    <xf numFmtId="44" fontId="9" fillId="6" borderId="59" xfId="6" applyFont="1" applyFill="1" applyBorder="1" applyAlignment="1">
      <alignment vertical="center"/>
    </xf>
    <xf numFmtId="44" fontId="9" fillId="2" borderId="59" xfId="6" applyFont="1" applyFill="1" applyBorder="1" applyAlignment="1">
      <alignment vertical="center"/>
    </xf>
    <xf numFmtId="44" fontId="15" fillId="6" borderId="26" xfId="6" applyFont="1" applyFill="1" applyBorder="1" applyAlignment="1">
      <alignment vertical="center"/>
    </xf>
    <xf numFmtId="44" fontId="15" fillId="2" borderId="26" xfId="6" applyFont="1" applyFill="1" applyBorder="1" applyAlignment="1">
      <alignment vertical="center"/>
    </xf>
    <xf numFmtId="44" fontId="14" fillId="6" borderId="11" xfId="6" applyFont="1" applyFill="1" applyBorder="1" applyAlignment="1">
      <alignment vertical="center"/>
    </xf>
    <xf numFmtId="44" fontId="14" fillId="2" borderId="11" xfId="6" applyFont="1" applyFill="1" applyBorder="1" applyAlignment="1">
      <alignment vertical="center"/>
    </xf>
    <xf numFmtId="44" fontId="14" fillId="4" borderId="11" xfId="6" applyFont="1" applyFill="1" applyBorder="1" applyAlignment="1">
      <alignment vertical="center"/>
    </xf>
    <xf numFmtId="44" fontId="14" fillId="5" borderId="11" xfId="6" applyFont="1" applyFill="1" applyBorder="1" applyAlignment="1">
      <alignment vertical="center"/>
    </xf>
    <xf numFmtId="44" fontId="14" fillId="6" borderId="58" xfId="6" applyFont="1" applyFill="1" applyBorder="1" applyAlignment="1">
      <alignment vertical="center"/>
    </xf>
    <xf numFmtId="44" fontId="14" fillId="2" borderId="58" xfId="6" applyFont="1" applyFill="1" applyBorder="1" applyAlignment="1">
      <alignment vertical="center"/>
    </xf>
    <xf numFmtId="44" fontId="15" fillId="6" borderId="58" xfId="6" applyFont="1" applyFill="1" applyBorder="1" applyAlignment="1">
      <alignment vertical="center"/>
    </xf>
    <xf numFmtId="44" fontId="15" fillId="2" borderId="58" xfId="6" applyFont="1" applyFill="1" applyBorder="1" applyAlignment="1">
      <alignment vertical="center"/>
    </xf>
    <xf numFmtId="44" fontId="14" fillId="2" borderId="81" xfId="6" applyFont="1" applyFill="1" applyBorder="1" applyAlignment="1">
      <alignment vertical="center"/>
    </xf>
    <xf numFmtId="44" fontId="14" fillId="2" borderId="82" xfId="6" applyFont="1" applyFill="1" applyBorder="1" applyAlignment="1">
      <alignment vertical="center"/>
    </xf>
    <xf numFmtId="44" fontId="0" fillId="2" borderId="83" xfId="0" applyNumberFormat="1" applyFill="1" applyBorder="1" applyAlignment="1">
      <alignment vertical="center"/>
    </xf>
    <xf numFmtId="44" fontId="15" fillId="6" borderId="25" xfId="6" applyFont="1" applyFill="1" applyBorder="1" applyAlignment="1">
      <alignment vertical="center"/>
    </xf>
    <xf numFmtId="44" fontId="15" fillId="2" borderId="25" xfId="6" applyFont="1" applyFill="1" applyBorder="1" applyAlignment="1">
      <alignment vertical="center"/>
    </xf>
    <xf numFmtId="0" fontId="9" fillId="0" borderId="11" xfId="0" applyFont="1" applyBorder="1" applyAlignment="1">
      <alignment horizontal="center" wrapText="1"/>
    </xf>
    <xf numFmtId="9" fontId="11" fillId="5" borderId="70" xfId="0" applyNumberFormat="1" applyFont="1" applyFill="1" applyBorder="1" applyAlignment="1">
      <alignment horizontal="center"/>
    </xf>
    <xf numFmtId="0" fontId="9" fillId="0" borderId="58" xfId="0" applyFont="1" applyBorder="1" applyAlignment="1">
      <alignment horizontal="center" wrapText="1"/>
    </xf>
    <xf numFmtId="44" fontId="9" fillId="2" borderId="84" xfId="0" applyNumberFormat="1" applyFont="1" applyFill="1" applyBorder="1" applyAlignment="1">
      <alignment vertical="center"/>
    </xf>
    <xf numFmtId="0" fontId="52" fillId="0" borderId="0" xfId="0" applyFont="1"/>
    <xf numFmtId="0" fontId="15" fillId="8" borderId="0" xfId="0" applyFont="1" applyFill="1"/>
    <xf numFmtId="0" fontId="15" fillId="7" borderId="0" xfId="0" applyFont="1" applyFill="1"/>
    <xf numFmtId="0" fontId="15" fillId="5" borderId="0" xfId="0" applyFont="1" applyFill="1"/>
    <xf numFmtId="0" fontId="15" fillId="10" borderId="0" xfId="0" applyFont="1" applyFill="1"/>
    <xf numFmtId="0" fontId="15" fillId="0" borderId="0" xfId="0" applyFont="1" applyAlignment="1">
      <alignment horizontal="center"/>
    </xf>
    <xf numFmtId="0" fontId="15" fillId="3" borderId="0" xfId="0" applyFont="1" applyFill="1"/>
    <xf numFmtId="0" fontId="38" fillId="0" borderId="0" xfId="0" applyFont="1"/>
    <xf numFmtId="0" fontId="0" fillId="0" borderId="16" xfId="0" applyBorder="1" applyAlignment="1">
      <alignment horizontal="left" vertical="center" wrapText="1"/>
    </xf>
    <xf numFmtId="49" fontId="0" fillId="0" borderId="19" xfId="0" applyNumberFormat="1" applyBorder="1" applyAlignment="1">
      <alignment horizontal="center" vertical="center"/>
    </xf>
    <xf numFmtId="49" fontId="0" fillId="5" borderId="19" xfId="0" applyNumberFormat="1" applyFill="1" applyBorder="1" applyAlignment="1">
      <alignment horizontal="center" vertical="center"/>
    </xf>
    <xf numFmtId="49" fontId="0" fillId="5" borderId="19" xfId="0" applyNumberFormat="1" applyFill="1" applyBorder="1" applyAlignment="1">
      <alignment horizontal="center" vertical="top"/>
    </xf>
    <xf numFmtId="49" fontId="0" fillId="5" borderId="18" xfId="0" applyNumberFormat="1" applyFill="1" applyBorder="1" applyAlignment="1">
      <alignment horizontal="center" vertical="top"/>
    </xf>
    <xf numFmtId="49" fontId="0" fillId="5" borderId="18" xfId="0" applyNumberFormat="1" applyFill="1" applyBorder="1" applyAlignment="1">
      <alignment horizontal="center" vertical="center"/>
    </xf>
    <xf numFmtId="49" fontId="9" fillId="0" borderId="20" xfId="0" applyNumberFormat="1" applyFont="1" applyBorder="1" applyAlignment="1">
      <alignment horizontal="center" vertical="center"/>
    </xf>
    <xf numFmtId="49" fontId="0" fillId="5" borderId="17" xfId="0" applyNumberFormat="1" applyFill="1" applyBorder="1" applyAlignment="1">
      <alignment horizontal="center" vertical="center"/>
    </xf>
    <xf numFmtId="49" fontId="0" fillId="5" borderId="16" xfId="0" applyNumberFormat="1" applyFill="1" applyBorder="1" applyAlignment="1">
      <alignment horizontal="center" vertical="center"/>
    </xf>
    <xf numFmtId="49" fontId="0" fillId="0" borderId="20" xfId="0" applyNumberFormat="1" applyBorder="1" applyAlignment="1">
      <alignment horizontal="center" vertical="top"/>
    </xf>
    <xf numFmtId="49" fontId="0" fillId="0" borderId="20" xfId="0" applyNumberFormat="1" applyBorder="1" applyAlignment="1">
      <alignment horizontal="center" vertical="center"/>
    </xf>
    <xf numFmtId="0" fontId="0" fillId="5" borderId="11" xfId="0" applyFill="1" applyBorder="1" applyAlignment="1">
      <alignment horizontal="center"/>
    </xf>
    <xf numFmtId="44" fontId="23" fillId="2" borderId="11" xfId="6" applyFont="1" applyFill="1" applyBorder="1" applyAlignment="1">
      <alignment vertical="center"/>
    </xf>
    <xf numFmtId="0" fontId="11" fillId="5" borderId="77" xfId="0" applyFont="1" applyFill="1" applyBorder="1" applyAlignment="1">
      <alignment horizontal="center"/>
    </xf>
    <xf numFmtId="0" fontId="11" fillId="5" borderId="29" xfId="0" applyFont="1" applyFill="1" applyBorder="1" applyAlignment="1">
      <alignment horizontal="center"/>
    </xf>
    <xf numFmtId="0" fontId="11" fillId="5" borderId="38" xfId="0" applyFont="1" applyFill="1" applyBorder="1" applyAlignment="1">
      <alignment horizontal="center"/>
    </xf>
    <xf numFmtId="0" fontId="11" fillId="2" borderId="77" xfId="0" applyFont="1" applyFill="1" applyBorder="1" applyAlignment="1">
      <alignment horizontal="center"/>
    </xf>
    <xf numFmtId="0" fontId="11" fillId="2" borderId="29" xfId="0" applyFont="1" applyFill="1" applyBorder="1" applyAlignment="1">
      <alignment horizontal="center"/>
    </xf>
    <xf numFmtId="0" fontId="11" fillId="2" borderId="38" xfId="0" applyFont="1" applyFill="1" applyBorder="1" applyAlignment="1">
      <alignment horizontal="center"/>
    </xf>
    <xf numFmtId="0" fontId="54" fillId="0" borderId="0" xfId="0" applyFont="1"/>
    <xf numFmtId="0" fontId="5" fillId="0" borderId="64" xfId="4" applyFont="1" applyBorder="1" applyAlignment="1">
      <alignment horizontal="center" vertical="center" wrapText="1"/>
    </xf>
    <xf numFmtId="0" fontId="5" fillId="0" borderId="85" xfId="4" applyFont="1" applyBorder="1" applyAlignment="1">
      <alignment horizontal="center" vertical="center" wrapText="1"/>
    </xf>
    <xf numFmtId="0" fontId="5" fillId="0" borderId="65" xfId="4" applyFont="1" applyBorder="1" applyAlignment="1">
      <alignment horizontal="center" vertical="center" wrapText="1"/>
    </xf>
    <xf numFmtId="0" fontId="5" fillId="0" borderId="3" xfId="0" applyFont="1" applyBorder="1" applyAlignment="1">
      <alignment horizontal="center" vertical="center" wrapText="1"/>
    </xf>
    <xf numFmtId="0" fontId="29" fillId="0" borderId="0" xfId="0" applyFont="1" applyAlignment="1">
      <alignment vertical="top"/>
    </xf>
    <xf numFmtId="37" fontId="9" fillId="6" borderId="30" xfId="8" applyNumberFormat="1" applyFont="1" applyFill="1" applyBorder="1" applyAlignment="1">
      <alignment horizontal="center" vertical="center"/>
    </xf>
    <xf numFmtId="170" fontId="0" fillId="5" borderId="11" xfId="0" applyNumberFormat="1" applyFill="1" applyBorder="1" applyAlignment="1">
      <alignment horizontal="center" vertical="center"/>
    </xf>
    <xf numFmtId="2" fontId="9" fillId="6" borderId="30" xfId="0" applyNumberFormat="1" applyFont="1" applyFill="1" applyBorder="1" applyAlignment="1">
      <alignment horizontal="center" vertical="center"/>
    </xf>
    <xf numFmtId="0" fontId="27" fillId="0" borderId="0" xfId="0" applyFont="1" applyAlignment="1">
      <alignment horizontal="right" vertical="center" wrapText="1"/>
    </xf>
    <xf numFmtId="0" fontId="2" fillId="0" borderId="0" xfId="0" applyFont="1" applyAlignment="1">
      <alignment vertical="center"/>
    </xf>
    <xf numFmtId="0" fontId="58" fillId="0" borderId="0" xfId="0" applyFont="1" applyAlignment="1">
      <alignment vertical="center" wrapText="1"/>
    </xf>
    <xf numFmtId="0" fontId="59" fillId="0" borderId="0" xfId="0" applyFont="1" applyAlignment="1">
      <alignment wrapText="1"/>
    </xf>
    <xf numFmtId="0" fontId="60" fillId="0" borderId="0" xfId="0" applyFont="1" applyAlignment="1">
      <alignment horizontal="center" vertical="center" wrapText="1"/>
    </xf>
    <xf numFmtId="0" fontId="60" fillId="0" borderId="0" xfId="0" applyFont="1" applyAlignment="1">
      <alignment vertical="center" wrapText="1"/>
    </xf>
    <xf numFmtId="0" fontId="61" fillId="0" borderId="0" xfId="0" applyFont="1" applyAlignment="1">
      <alignment horizontal="left" vertical="center" wrapText="1" indent="3"/>
    </xf>
    <xf numFmtId="0" fontId="62" fillId="0" borderId="0" xfId="0" applyFont="1" applyAlignment="1">
      <alignment horizontal="center" vertical="center" wrapText="1"/>
    </xf>
    <xf numFmtId="0" fontId="56" fillId="0" borderId="0" xfId="0" applyFont="1"/>
    <xf numFmtId="0" fontId="15" fillId="6" borderId="0" xfId="0" applyFont="1" applyFill="1" applyAlignment="1">
      <alignment horizontal="center" vertical="center"/>
    </xf>
    <xf numFmtId="0" fontId="51" fillId="0" borderId="0" xfId="0" applyFont="1"/>
    <xf numFmtId="0" fontId="0" fillId="5" borderId="0" xfId="0" applyFill="1" applyAlignment="1">
      <alignment horizontal="left" vertical="top" indent="1"/>
    </xf>
    <xf numFmtId="0" fontId="0" fillId="5" borderId="0" xfId="0" applyFill="1" applyAlignment="1">
      <alignment horizontal="left" indent="1"/>
    </xf>
    <xf numFmtId="0" fontId="0" fillId="5" borderId="1" xfId="0" applyFill="1" applyBorder="1" applyAlignment="1">
      <alignment horizontal="left" vertical="top" wrapText="1" indent="1"/>
    </xf>
    <xf numFmtId="0" fontId="56" fillId="0" borderId="0" xfId="0" applyFont="1" applyAlignment="1">
      <alignment wrapText="1"/>
    </xf>
    <xf numFmtId="0" fontId="0" fillId="5" borderId="0" xfId="0" applyFill="1" applyAlignment="1">
      <alignment vertical="top"/>
    </xf>
    <xf numFmtId="0" fontId="0" fillId="5" borderId="23" xfId="0" applyFill="1" applyBorder="1" applyAlignment="1">
      <alignment vertical="top"/>
    </xf>
    <xf numFmtId="0" fontId="0" fillId="5" borderId="0" xfId="0" applyFill="1"/>
    <xf numFmtId="0" fontId="0" fillId="5" borderId="23" xfId="0" applyFill="1" applyBorder="1"/>
    <xf numFmtId="0" fontId="0" fillId="5" borderId="1" xfId="0" applyFill="1" applyBorder="1" applyAlignment="1">
      <alignment vertical="top" wrapText="1"/>
    </xf>
    <xf numFmtId="0" fontId="0" fillId="5" borderId="24" xfId="0" applyFill="1" applyBorder="1" applyAlignment="1">
      <alignment vertical="top" wrapText="1"/>
    </xf>
    <xf numFmtId="2" fontId="0" fillId="0" borderId="0" xfId="0" applyNumberFormat="1"/>
    <xf numFmtId="166" fontId="23" fillId="0" borderId="0" xfId="6" applyNumberFormat="1" applyFont="1" applyAlignment="1">
      <alignment horizontal="center"/>
    </xf>
    <xf numFmtId="0" fontId="17" fillId="5" borderId="1" xfId="0" applyFont="1" applyFill="1" applyBorder="1" applyAlignment="1">
      <alignment shrinkToFit="1"/>
    </xf>
    <xf numFmtId="44" fontId="8" fillId="2" borderId="55" xfId="4" applyNumberFormat="1" applyFont="1" applyFill="1" applyBorder="1" applyAlignment="1">
      <alignment horizontal="center" vertical="center" wrapText="1"/>
    </xf>
    <xf numFmtId="44" fontId="8" fillId="2" borderId="57" xfId="4" applyNumberFormat="1" applyFont="1" applyFill="1" applyBorder="1" applyAlignment="1">
      <alignment horizontal="center" vertical="center" wrapText="1"/>
    </xf>
    <xf numFmtId="0" fontId="53" fillId="12" borderId="60" xfId="0" applyFont="1" applyFill="1" applyBorder="1" applyAlignment="1">
      <alignment horizontal="center"/>
    </xf>
    <xf numFmtId="0" fontId="53" fillId="12" borderId="70" xfId="0" applyFont="1" applyFill="1" applyBorder="1" applyAlignment="1">
      <alignment horizontal="center"/>
    </xf>
    <xf numFmtId="0" fontId="53" fillId="2" borderId="58" xfId="0" applyFont="1" applyFill="1" applyBorder="1" applyAlignment="1">
      <alignment horizontal="center" textRotation="90" wrapText="1"/>
    </xf>
    <xf numFmtId="0" fontId="53" fillId="2" borderId="11" xfId="0" applyFont="1" applyFill="1" applyBorder="1" applyAlignment="1">
      <alignment horizontal="center" textRotation="90" wrapText="1"/>
    </xf>
    <xf numFmtId="0" fontId="17" fillId="5" borderId="1" xfId="0" applyFont="1" applyFill="1" applyBorder="1"/>
    <xf numFmtId="0" fontId="50" fillId="0" borderId="0" xfId="0" applyFont="1" applyAlignment="1">
      <alignment horizontal="center" vertical="center"/>
    </xf>
    <xf numFmtId="166" fontId="28" fillId="0" borderId="0" xfId="0" applyNumberFormat="1" applyFont="1" applyAlignment="1">
      <alignment horizontal="right"/>
    </xf>
    <xf numFmtId="0" fontId="0" fillId="0" borderId="0" xfId="0" applyProtection="1">
      <protection locked="0"/>
    </xf>
    <xf numFmtId="0" fontId="0" fillId="5" borderId="0" xfId="0" applyFill="1" applyAlignment="1" applyProtection="1">
      <alignment horizontal="left" indent="1"/>
      <protection locked="0"/>
    </xf>
    <xf numFmtId="0" fontId="9" fillId="0" borderId="0" xfId="0" applyFont="1" applyProtection="1">
      <protection locked="0"/>
    </xf>
    <xf numFmtId="0" fontId="0" fillId="5" borderId="0" xfId="0" applyFill="1"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9" fillId="0" borderId="0" xfId="0" applyFont="1" applyAlignment="1" applyProtection="1">
      <alignment wrapText="1"/>
      <protection locked="0"/>
    </xf>
    <xf numFmtId="0" fontId="0" fillId="0" borderId="0" xfId="0" applyAlignment="1" applyProtection="1">
      <alignment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right"/>
      <protection locked="0"/>
    </xf>
    <xf numFmtId="0" fontId="23" fillId="0" borderId="0" xfId="0" applyFont="1" applyAlignment="1" applyProtection="1">
      <alignment vertical="top" wrapText="1"/>
      <protection locked="0"/>
    </xf>
    <xf numFmtId="0" fontId="57" fillId="5" borderId="0" xfId="0" applyFont="1" applyFill="1" applyAlignment="1" applyProtection="1">
      <alignment vertical="top"/>
      <protection locked="0"/>
    </xf>
    <xf numFmtId="0" fontId="0" fillId="5" borderId="0" xfId="0" applyFill="1" applyAlignment="1" applyProtection="1">
      <alignment vertical="top"/>
      <protection locked="0"/>
    </xf>
    <xf numFmtId="0" fontId="0" fillId="5" borderId="0" xfId="0" applyFill="1" applyAlignment="1" applyProtection="1">
      <alignment horizontal="right"/>
      <protection locked="0"/>
    </xf>
    <xf numFmtId="0" fontId="52" fillId="0" borderId="0" xfId="0" applyFont="1" applyProtection="1">
      <protection locked="0"/>
    </xf>
    <xf numFmtId="0" fontId="0" fillId="5" borderId="0" xfId="0" applyFill="1" applyAlignment="1" applyProtection="1">
      <alignment vertical="top" wrapText="1"/>
      <protection locked="0"/>
    </xf>
    <xf numFmtId="0" fontId="0" fillId="0" borderId="0" xfId="0" applyAlignment="1" applyProtection="1">
      <alignment horizontal="left" wrapText="1"/>
      <protection locked="0"/>
    </xf>
    <xf numFmtId="0" fontId="23" fillId="0" borderId="0" xfId="0" applyFont="1" applyAlignment="1">
      <alignment horizontal="left" vertical="top" wrapText="1"/>
    </xf>
    <xf numFmtId="0" fontId="23" fillId="0" borderId="0" xfId="0" applyFont="1" applyAlignment="1">
      <alignment vertical="top" wrapText="1"/>
    </xf>
    <xf numFmtId="0" fontId="9" fillId="5" borderId="0" xfId="0" applyFont="1" applyFill="1"/>
    <xf numFmtId="0" fontId="5" fillId="5" borderId="0" xfId="0" applyFont="1" applyFill="1"/>
    <xf numFmtId="0" fontId="9" fillId="5" borderId="0" xfId="0" applyFont="1" applyFill="1" applyAlignment="1">
      <alignment wrapText="1"/>
    </xf>
    <xf numFmtId="10" fontId="0" fillId="0" borderId="0" xfId="10" applyNumberFormat="1" applyFont="1" applyFill="1" applyBorder="1" applyAlignment="1">
      <alignment horizontal="center" vertical="center"/>
    </xf>
    <xf numFmtId="166" fontId="28" fillId="0" borderId="11" xfId="0" applyNumberFormat="1" applyFont="1" applyBorder="1" applyAlignment="1">
      <alignment horizontal="right"/>
    </xf>
    <xf numFmtId="44" fontId="9" fillId="2" borderId="11" xfId="0" applyNumberFormat="1" applyFont="1" applyFill="1" applyBorder="1" applyAlignment="1">
      <alignment vertical="center"/>
    </xf>
    <xf numFmtId="44" fontId="9" fillId="2" borderId="11" xfId="0" applyNumberFormat="1" applyFont="1" applyFill="1" applyBorder="1"/>
    <xf numFmtId="44" fontId="23" fillId="2" borderId="11" xfId="0" applyNumberFormat="1" applyFont="1" applyFill="1" applyBorder="1" applyAlignment="1">
      <alignment vertical="center"/>
    </xf>
    <xf numFmtId="0" fontId="0" fillId="2" borderId="11" xfId="0" applyFill="1" applyBorder="1" applyAlignment="1">
      <alignment horizontal="center"/>
    </xf>
    <xf numFmtId="49" fontId="0" fillId="0" borderId="22" xfId="0" applyNumberFormat="1" applyBorder="1" applyAlignment="1">
      <alignment horizontal="center" vertical="center"/>
    </xf>
    <xf numFmtId="0" fontId="9" fillId="5" borderId="35" xfId="0" applyFont="1" applyFill="1" applyBorder="1" applyAlignment="1">
      <alignment horizontal="center" vertical="center"/>
    </xf>
    <xf numFmtId="0" fontId="9" fillId="5" borderId="30" xfId="0" applyFont="1" applyFill="1" applyBorder="1" applyAlignment="1">
      <alignment horizontal="center" vertical="center"/>
    </xf>
    <xf numFmtId="0" fontId="0" fillId="5" borderId="30" xfId="4" applyFont="1" applyFill="1" applyBorder="1" applyAlignment="1">
      <alignment horizontal="center" vertical="center" wrapText="1"/>
    </xf>
    <xf numFmtId="0" fontId="6" fillId="5" borderId="30" xfId="4" applyFont="1" applyFill="1" applyBorder="1" applyAlignment="1">
      <alignment horizontal="center" vertical="center" wrapText="1"/>
    </xf>
    <xf numFmtId="8" fontId="6" fillId="5" borderId="72" xfId="4" applyNumberFormat="1" applyFont="1" applyFill="1" applyBorder="1" applyAlignment="1">
      <alignment horizontal="center" vertical="center" wrapText="1"/>
    </xf>
    <xf numFmtId="164" fontId="6" fillId="2" borderId="86" xfId="5" applyNumberFormat="1" applyFont="1" applyFill="1" applyBorder="1" applyAlignment="1">
      <alignment horizontal="center" vertical="center" wrapText="1"/>
    </xf>
    <xf numFmtId="0" fontId="15" fillId="5" borderId="34" xfId="4" applyFont="1" applyFill="1" applyBorder="1" applyAlignment="1">
      <alignment horizontal="center" vertical="center" wrapText="1"/>
    </xf>
    <xf numFmtId="0" fontId="15" fillId="5" borderId="24" xfId="4" applyFont="1" applyFill="1" applyBorder="1" applyAlignment="1">
      <alignment horizontal="center" vertical="center" wrapText="1"/>
    </xf>
    <xf numFmtId="0" fontId="14" fillId="4" borderId="59" xfId="6" applyNumberFormat="1" applyFont="1" applyFill="1" applyBorder="1" applyAlignment="1">
      <alignment vertical="center" wrapText="1"/>
    </xf>
    <xf numFmtId="0" fontId="14" fillId="5" borderId="59" xfId="6" applyNumberFormat="1" applyFont="1" applyFill="1" applyBorder="1" applyAlignment="1">
      <alignment vertical="center" wrapText="1"/>
    </xf>
    <xf numFmtId="0" fontId="0" fillId="5" borderId="59" xfId="6" applyNumberFormat="1" applyFont="1" applyFill="1" applyBorder="1" applyAlignment="1">
      <alignment vertical="center" wrapText="1"/>
    </xf>
    <xf numFmtId="0" fontId="0" fillId="4" borderId="59" xfId="6" applyNumberFormat="1" applyFont="1" applyFill="1" applyBorder="1" applyAlignment="1">
      <alignment vertical="center" wrapText="1"/>
    </xf>
    <xf numFmtId="1" fontId="13" fillId="6" borderId="6" xfId="0" applyNumberFormat="1" applyFont="1" applyFill="1" applyBorder="1" applyAlignment="1">
      <alignment horizontal="center" vertical="center" wrapText="1"/>
    </xf>
    <xf numFmtId="44" fontId="23" fillId="2" borderId="11" xfId="0" applyNumberFormat="1" applyFont="1" applyFill="1" applyBorder="1"/>
    <xf numFmtId="169" fontId="15" fillId="5" borderId="29" xfId="0" applyNumberFormat="1" applyFont="1" applyFill="1" applyBorder="1" applyAlignment="1">
      <alignment horizontal="center" vertical="center"/>
    </xf>
    <xf numFmtId="169" fontId="15" fillId="5" borderId="38" xfId="0" applyNumberFormat="1" applyFont="1" applyFill="1" applyBorder="1" applyAlignment="1">
      <alignment horizontal="center" vertical="center"/>
    </xf>
    <xf numFmtId="0" fontId="0" fillId="0" borderId="0" xfId="0" applyAlignment="1">
      <alignment vertical="top"/>
    </xf>
    <xf numFmtId="0" fontId="6" fillId="0" borderId="0" xfId="0" applyFont="1" applyAlignment="1">
      <alignment vertical="top" wrapText="1"/>
    </xf>
    <xf numFmtId="0" fontId="0" fillId="0" borderId="11" xfId="0" applyBorder="1"/>
    <xf numFmtId="0" fontId="9" fillId="14" borderId="11" xfId="0" applyFont="1" applyFill="1" applyBorder="1"/>
    <xf numFmtId="0" fontId="9" fillId="14" borderId="11" xfId="0" applyFont="1" applyFill="1" applyBorder="1" applyAlignment="1">
      <alignment horizontal="center"/>
    </xf>
    <xf numFmtId="0" fontId="0" fillId="0" borderId="11" xfId="0" applyBorder="1" applyAlignment="1">
      <alignment horizontal="left" indent="1"/>
    </xf>
    <xf numFmtId="0" fontId="0" fillId="0" borderId="11" xfId="0" applyBorder="1" applyAlignment="1">
      <alignment horizontal="center"/>
    </xf>
    <xf numFmtId="0" fontId="0" fillId="0" borderId="11" xfId="0" applyBorder="1" applyAlignment="1">
      <alignment horizontal="left" wrapText="1" indent="1"/>
    </xf>
    <xf numFmtId="0" fontId="5" fillId="13" borderId="11" xfId="0" applyFont="1" applyFill="1" applyBorder="1" applyAlignment="1">
      <alignment horizontal="center" vertical="center"/>
    </xf>
    <xf numFmtId="0" fontId="0" fillId="0" borderId="11" xfId="0" applyBorder="1" applyAlignment="1">
      <alignment horizontal="center" wrapText="1"/>
    </xf>
    <xf numFmtId="0" fontId="0" fillId="0" borderId="25" xfId="0" applyBorder="1"/>
    <xf numFmtId="0" fontId="0" fillId="0" borderId="26"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70" xfId="0" applyBorder="1" applyAlignment="1">
      <alignment horizontal="center"/>
    </xf>
    <xf numFmtId="0" fontId="0" fillId="0" borderId="61" xfId="0" applyBorder="1" applyAlignment="1">
      <alignment horizontal="center"/>
    </xf>
    <xf numFmtId="0" fontId="0" fillId="0" borderId="58" xfId="0" applyBorder="1" applyAlignment="1">
      <alignment horizontal="center" wrapText="1"/>
    </xf>
    <xf numFmtId="0" fontId="0" fillId="0" borderId="59" xfId="0" applyBorder="1" applyAlignment="1">
      <alignment horizontal="center" wrapText="1"/>
    </xf>
    <xf numFmtId="0" fontId="0" fillId="0" borderId="87" xfId="0" applyBorder="1" applyAlignment="1">
      <alignment horizontal="center"/>
    </xf>
    <xf numFmtId="0" fontId="0" fillId="0" borderId="25" xfId="0" applyBorder="1" applyAlignment="1">
      <alignment horizontal="center"/>
    </xf>
    <xf numFmtId="0" fontId="0" fillId="0" borderId="88" xfId="0" applyBorder="1" applyAlignment="1">
      <alignment horizontal="center"/>
    </xf>
    <xf numFmtId="0" fontId="0" fillId="0" borderId="24" xfId="0" applyBorder="1" applyAlignment="1">
      <alignment horizontal="center" wrapText="1"/>
    </xf>
    <xf numFmtId="0" fontId="0" fillId="0" borderId="30" xfId="0" applyBorder="1" applyAlignment="1">
      <alignment horizontal="center" wrapText="1"/>
    </xf>
    <xf numFmtId="0" fontId="0" fillId="0" borderId="72" xfId="0" applyBorder="1" applyAlignment="1">
      <alignment horizontal="center" wrapText="1"/>
    </xf>
    <xf numFmtId="0" fontId="0" fillId="0" borderId="30" xfId="0" applyBorder="1" applyAlignment="1">
      <alignment horizontal="center"/>
    </xf>
    <xf numFmtId="168" fontId="0" fillId="0" borderId="67" xfId="0" applyNumberFormat="1" applyBorder="1" applyAlignment="1">
      <alignment horizontal="center"/>
    </xf>
    <xf numFmtId="168" fontId="0" fillId="0" borderId="68" xfId="0" applyNumberFormat="1" applyBorder="1" applyAlignment="1">
      <alignment horizontal="center"/>
    </xf>
    <xf numFmtId="168" fontId="0" fillId="0" borderId="69" xfId="0" applyNumberFormat="1" applyBorder="1" applyAlignment="1">
      <alignment horizontal="center"/>
    </xf>
    <xf numFmtId="0" fontId="0" fillId="0" borderId="29" xfId="0" applyBorder="1" applyAlignment="1">
      <alignment horizontal="center"/>
    </xf>
    <xf numFmtId="0" fontId="0" fillId="0" borderId="77" xfId="0" applyBorder="1" applyAlignment="1">
      <alignment horizontal="center"/>
    </xf>
    <xf numFmtId="0" fontId="0" fillId="0" borderId="31" xfId="0" applyBorder="1" applyAlignment="1">
      <alignment horizontal="center"/>
    </xf>
    <xf numFmtId="0" fontId="0" fillId="0" borderId="38" xfId="0" applyBorder="1" applyAlignment="1">
      <alignment horizontal="center"/>
    </xf>
    <xf numFmtId="168" fontId="13" fillId="0" borderId="4" xfId="0" applyNumberFormat="1" applyFon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34" xfId="0" applyBorder="1" applyAlignment="1">
      <alignment horizontal="center"/>
    </xf>
    <xf numFmtId="0" fontId="15" fillId="0" borderId="73" xfId="0" applyFont="1" applyBorder="1" applyAlignment="1">
      <alignment horizontal="center" vertical="center"/>
    </xf>
    <xf numFmtId="0" fontId="15" fillId="5" borderId="75" xfId="0" applyFont="1" applyFill="1" applyBorder="1" applyAlignment="1">
      <alignment vertical="center"/>
    </xf>
    <xf numFmtId="169" fontId="15" fillId="5" borderId="74" xfId="0" applyNumberFormat="1" applyFont="1" applyFill="1" applyBorder="1" applyAlignment="1">
      <alignment horizontal="center" vertical="center"/>
    </xf>
    <xf numFmtId="169" fontId="15" fillId="5" borderId="73" xfId="0" applyNumberFormat="1" applyFont="1" applyFill="1" applyBorder="1" applyAlignment="1">
      <alignment horizontal="center" vertical="center"/>
    </xf>
    <xf numFmtId="169" fontId="15" fillId="5" borderId="75" xfId="0" applyNumberFormat="1" applyFont="1" applyFill="1" applyBorder="1" applyAlignment="1">
      <alignment horizontal="center" vertical="center"/>
    </xf>
    <xf numFmtId="169" fontId="15" fillId="5" borderId="77" xfId="0" applyNumberFormat="1" applyFont="1" applyFill="1" applyBorder="1" applyAlignment="1">
      <alignment horizontal="center" vertical="center"/>
    </xf>
    <xf numFmtId="0" fontId="0" fillId="0" borderId="10" xfId="0" applyBorder="1" applyAlignment="1">
      <alignment vertical="center"/>
    </xf>
    <xf numFmtId="0" fontId="11" fillId="0" borderId="39" xfId="0" applyFont="1" applyBorder="1" applyAlignment="1">
      <alignment horizontal="center"/>
    </xf>
    <xf numFmtId="0" fontId="11" fillId="0" borderId="76" xfId="0" applyFont="1" applyBorder="1" applyAlignment="1">
      <alignment horizontal="center"/>
    </xf>
    <xf numFmtId="0" fontId="0" fillId="15" borderId="0" xfId="0" applyFill="1"/>
    <xf numFmtId="0" fontId="9" fillId="15" borderId="0" xfId="0" applyFont="1" applyFill="1" applyAlignment="1">
      <alignment horizontal="center"/>
    </xf>
    <xf numFmtId="0" fontId="0" fillId="15" borderId="36" xfId="0" applyFill="1" applyBorder="1"/>
    <xf numFmtId="1" fontId="9" fillId="0" borderId="93" xfId="0" applyNumberFormat="1" applyFont="1" applyBorder="1" applyAlignment="1">
      <alignment horizontal="center" vertical="center"/>
    </xf>
    <xf numFmtId="0" fontId="2" fillId="0" borderId="11" xfId="0" applyFont="1" applyBorder="1" applyAlignment="1">
      <alignment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2" fillId="0" borderId="11" xfId="0" applyFont="1" applyBorder="1" applyAlignment="1">
      <alignment vertical="center"/>
    </xf>
    <xf numFmtId="0" fontId="0" fillId="0" borderId="11" xfId="0" applyBorder="1" applyAlignment="1">
      <alignment vertical="center"/>
    </xf>
    <xf numFmtId="0" fontId="11" fillId="0" borderId="23" xfId="0" applyFont="1" applyBorder="1" applyAlignment="1">
      <alignment horizontal="center"/>
    </xf>
    <xf numFmtId="9" fontId="11" fillId="5" borderId="23" xfId="0" applyNumberFormat="1" applyFont="1" applyFill="1" applyBorder="1" applyAlignment="1">
      <alignment horizontal="center"/>
    </xf>
    <xf numFmtId="9" fontId="11" fillId="5" borderId="33" xfId="0" applyNumberFormat="1" applyFont="1" applyFill="1" applyBorder="1" applyAlignment="1">
      <alignment horizontal="center"/>
    </xf>
    <xf numFmtId="167" fontId="9" fillId="5" borderId="76" xfId="0" applyNumberFormat="1" applyFont="1" applyFill="1" applyBorder="1" applyAlignment="1">
      <alignment horizontal="center"/>
    </xf>
    <xf numFmtId="0" fontId="9" fillId="0" borderId="35" xfId="0" applyFont="1" applyBorder="1" applyAlignment="1">
      <alignment horizontal="center"/>
    </xf>
    <xf numFmtId="0" fontId="9" fillId="0" borderId="39" xfId="0" applyFont="1" applyBorder="1" applyAlignment="1">
      <alignment horizontal="center"/>
    </xf>
    <xf numFmtId="0" fontId="9" fillId="0" borderId="24" xfId="0" applyFont="1" applyBorder="1" applyAlignment="1">
      <alignment textRotation="90"/>
    </xf>
    <xf numFmtId="0" fontId="9" fillId="0" borderId="39" xfId="0" applyFont="1" applyBorder="1" applyAlignment="1">
      <alignment wrapText="1"/>
    </xf>
    <xf numFmtId="0" fontId="53" fillId="0" borderId="76" xfId="0" applyFont="1" applyBorder="1" applyAlignment="1">
      <alignment horizontal="center"/>
    </xf>
    <xf numFmtId="0" fontId="53" fillId="0" borderId="35" xfId="0" applyFont="1" applyBorder="1" applyAlignment="1">
      <alignment horizontal="center"/>
    </xf>
    <xf numFmtId="0" fontId="0" fillId="0" borderId="30" xfId="0" applyBorder="1" applyAlignment="1">
      <alignment vertical="center"/>
    </xf>
    <xf numFmtId="0" fontId="12" fillId="0" borderId="71" xfId="0" applyFont="1" applyBorder="1" applyAlignment="1">
      <alignment horizontal="center" vertical="center"/>
    </xf>
    <xf numFmtId="0" fontId="12" fillId="0" borderId="30" xfId="0" applyFont="1" applyBorder="1" applyAlignment="1">
      <alignment horizontal="center" vertical="center"/>
    </xf>
    <xf numFmtId="0" fontId="39" fillId="0" borderId="36" xfId="0" applyFont="1" applyBorder="1" applyAlignment="1">
      <alignment horizontal="right" vertical="center" wrapText="1"/>
    </xf>
    <xf numFmtId="0" fontId="15" fillId="0" borderId="0" xfId="0" applyFont="1" applyAlignment="1">
      <alignment horizontal="right" vertical="center" wrapText="1"/>
    </xf>
    <xf numFmtId="0" fontId="11" fillId="0" borderId="60" xfId="0" applyFont="1" applyBorder="1" applyAlignment="1">
      <alignment horizontal="center" wrapText="1"/>
    </xf>
    <xf numFmtId="0" fontId="11" fillId="0" borderId="63" xfId="0" applyFont="1" applyBorder="1" applyAlignment="1">
      <alignment horizontal="center" wrapText="1"/>
    </xf>
    <xf numFmtId="0" fontId="11" fillId="0" borderId="96" xfId="0" applyFont="1" applyBorder="1" applyAlignment="1">
      <alignment horizontal="center" wrapText="1"/>
    </xf>
    <xf numFmtId="44" fontId="15" fillId="2" borderId="71" xfId="6" applyFont="1" applyFill="1" applyBorder="1" applyAlignment="1">
      <alignment vertical="center"/>
    </xf>
    <xf numFmtId="44" fontId="15" fillId="2" borderId="97" xfId="6" applyFont="1" applyFill="1" applyBorder="1" applyAlignment="1">
      <alignment vertical="center"/>
    </xf>
    <xf numFmtId="44" fontId="15" fillId="2" borderId="99" xfId="6" applyFont="1" applyFill="1" applyBorder="1" applyAlignment="1">
      <alignment vertical="center"/>
    </xf>
    <xf numFmtId="0" fontId="11" fillId="0" borderId="69" xfId="0" applyFont="1" applyBorder="1" applyAlignment="1">
      <alignment horizontal="center" wrapText="1"/>
    </xf>
    <xf numFmtId="0" fontId="54" fillId="0" borderId="101" xfId="0" applyFont="1" applyBorder="1" applyAlignment="1">
      <alignment horizontal="center" wrapText="1"/>
    </xf>
    <xf numFmtId="0" fontId="54" fillId="0" borderId="102" xfId="0" applyFont="1" applyBorder="1" applyAlignment="1">
      <alignment horizontal="center" wrapText="1"/>
    </xf>
    <xf numFmtId="0" fontId="54" fillId="0" borderId="61" xfId="0" applyFont="1" applyBorder="1" applyAlignment="1">
      <alignment horizontal="center" wrapText="1"/>
    </xf>
    <xf numFmtId="0" fontId="15" fillId="16" borderId="71" xfId="0" applyFont="1" applyFill="1" applyBorder="1" applyAlignment="1">
      <alignment vertical="center"/>
    </xf>
    <xf numFmtId="0" fontId="15" fillId="16" borderId="30" xfId="0" applyFont="1" applyFill="1" applyBorder="1" applyAlignment="1">
      <alignment vertical="center"/>
    </xf>
    <xf numFmtId="0" fontId="15" fillId="16" borderId="34" xfId="0" applyFont="1" applyFill="1" applyBorder="1" applyAlignment="1">
      <alignment vertical="center"/>
    </xf>
    <xf numFmtId="44" fontId="11" fillId="2" borderId="98" xfId="6" applyFont="1" applyFill="1" applyBorder="1" applyAlignment="1">
      <alignment vertical="center"/>
    </xf>
    <xf numFmtId="168" fontId="15" fillId="16" borderId="86" xfId="0" applyNumberFormat="1" applyFont="1" applyFill="1" applyBorder="1" applyAlignment="1">
      <alignment horizontal="center" vertical="center"/>
    </xf>
    <xf numFmtId="44" fontId="31" fillId="2" borderId="103" xfId="6" applyFont="1" applyFill="1" applyBorder="1" applyAlignment="1">
      <alignment vertical="center"/>
    </xf>
    <xf numFmtId="44" fontId="31" fillId="2" borderId="104" xfId="6" applyFont="1" applyFill="1" applyBorder="1" applyAlignment="1">
      <alignment vertical="center"/>
    </xf>
    <xf numFmtId="44" fontId="31" fillId="2" borderId="72" xfId="6" applyFont="1" applyFill="1" applyBorder="1" applyAlignment="1">
      <alignment vertical="center"/>
    </xf>
    <xf numFmtId="0" fontId="15" fillId="17" borderId="58" xfId="0" applyFont="1" applyFill="1" applyBorder="1" applyAlignment="1">
      <alignment vertical="center"/>
    </xf>
    <xf numFmtId="0" fontId="15" fillId="17" borderId="11" xfId="0" applyFont="1" applyFill="1" applyBorder="1" applyAlignment="1">
      <alignment vertical="center"/>
    </xf>
    <xf numFmtId="0" fontId="15" fillId="17" borderId="25" xfId="0" applyFont="1" applyFill="1" applyBorder="1" applyAlignment="1">
      <alignment vertical="center"/>
    </xf>
    <xf numFmtId="44" fontId="11" fillId="2" borderId="100" xfId="6" applyFont="1" applyFill="1" applyBorder="1" applyAlignment="1">
      <alignment vertical="center"/>
    </xf>
    <xf numFmtId="168" fontId="15" fillId="17" borderId="68" xfId="0" applyNumberFormat="1" applyFont="1" applyFill="1" applyBorder="1" applyAlignment="1">
      <alignment horizontal="center" vertical="center"/>
    </xf>
    <xf numFmtId="44" fontId="31" fillId="2" borderId="105" xfId="6" applyFont="1" applyFill="1" applyBorder="1" applyAlignment="1">
      <alignment vertical="center"/>
    </xf>
    <xf numFmtId="44" fontId="31" fillId="2" borderId="106" xfId="6" applyFont="1" applyFill="1" applyBorder="1" applyAlignment="1">
      <alignment vertical="center"/>
    </xf>
    <xf numFmtId="44" fontId="31" fillId="2" borderId="59" xfId="6" applyFont="1" applyFill="1" applyBorder="1" applyAlignment="1">
      <alignment vertical="center"/>
    </xf>
    <xf numFmtId="0" fontId="15" fillId="16" borderId="58" xfId="0" applyFont="1" applyFill="1" applyBorder="1" applyAlignment="1">
      <alignment vertical="center"/>
    </xf>
    <xf numFmtId="0" fontId="15" fillId="16" borderId="11" xfId="0" applyFont="1" applyFill="1" applyBorder="1" applyAlignment="1">
      <alignment vertical="center"/>
    </xf>
    <xf numFmtId="0" fontId="15" fillId="16" borderId="25" xfId="0" applyFont="1" applyFill="1" applyBorder="1" applyAlignment="1">
      <alignment vertical="center"/>
    </xf>
    <xf numFmtId="168" fontId="15" fillId="16" borderId="68" xfId="0" applyNumberFormat="1" applyFont="1" applyFill="1" applyBorder="1" applyAlignment="1">
      <alignment horizontal="center" vertical="center"/>
    </xf>
    <xf numFmtId="0" fontId="12" fillId="0" borderId="72" xfId="0" applyFont="1" applyBorder="1" applyAlignment="1">
      <alignment horizontal="center" vertical="center"/>
    </xf>
    <xf numFmtId="0" fontId="12" fillId="0" borderId="59" xfId="0" applyFont="1" applyBorder="1" applyAlignment="1">
      <alignment horizontal="center" vertical="center"/>
    </xf>
    <xf numFmtId="1" fontId="9" fillId="0" borderId="84" xfId="0" applyNumberFormat="1" applyFont="1" applyBorder="1" applyAlignment="1">
      <alignment horizontal="center" vertical="center"/>
    </xf>
    <xf numFmtId="0" fontId="12" fillId="0" borderId="111" xfId="0" applyFont="1" applyBorder="1" applyAlignment="1">
      <alignment horizontal="center"/>
    </xf>
    <xf numFmtId="0" fontId="0" fillId="0" borderId="111" xfId="0" applyBorder="1"/>
    <xf numFmtId="0" fontId="27" fillId="0" borderId="0" xfId="0" applyFont="1" applyAlignment="1">
      <alignment horizontal="right"/>
    </xf>
    <xf numFmtId="44" fontId="9" fillId="0" borderId="107" xfId="0" applyNumberFormat="1" applyFont="1" applyBorder="1" applyAlignment="1">
      <alignment vertical="center"/>
    </xf>
    <xf numFmtId="168" fontId="9" fillId="0" borderId="112" xfId="0" applyNumberFormat="1" applyFont="1" applyBorder="1" applyAlignment="1">
      <alignment horizontal="center" vertical="center"/>
    </xf>
    <xf numFmtId="44" fontId="28" fillId="0" borderId="108" xfId="6" applyFont="1" applyFill="1" applyBorder="1" applyAlignment="1">
      <alignment vertical="center"/>
    </xf>
    <xf numFmtId="44" fontId="28" fillId="0" borderId="109" xfId="6" applyFont="1" applyFill="1" applyBorder="1" applyAlignment="1">
      <alignment vertical="center"/>
    </xf>
    <xf numFmtId="44" fontId="28" fillId="0" borderId="110" xfId="0" applyNumberFormat="1" applyFont="1" applyBorder="1" applyAlignment="1">
      <alignment vertical="center"/>
    </xf>
    <xf numFmtId="0" fontId="15" fillId="0" borderId="13" xfId="0" quotePrefix="1" applyFont="1" applyBorder="1" applyAlignment="1">
      <alignment horizontal="center" vertical="center" wrapText="1"/>
    </xf>
    <xf numFmtId="0" fontId="14" fillId="4" borderId="72" xfId="6" applyNumberFormat="1" applyFont="1" applyFill="1" applyBorder="1" applyAlignment="1">
      <alignment vertical="center" wrapText="1"/>
    </xf>
    <xf numFmtId="0" fontId="11" fillId="19" borderId="36" xfId="0" applyFont="1" applyFill="1" applyBorder="1" applyAlignment="1">
      <alignment horizontal="center" vertical="center"/>
    </xf>
    <xf numFmtId="0" fontId="11" fillId="19" borderId="33" xfId="0" applyFont="1" applyFill="1" applyBorder="1" applyAlignment="1">
      <alignment horizontal="center" vertical="center"/>
    </xf>
    <xf numFmtId="0" fontId="11" fillId="18" borderId="114" xfId="0" applyFont="1" applyFill="1" applyBorder="1" applyAlignment="1">
      <alignment horizontal="center" vertical="center"/>
    </xf>
    <xf numFmtId="0" fontId="11" fillId="18" borderId="31" xfId="0" applyFont="1" applyFill="1" applyBorder="1" applyAlignment="1">
      <alignment horizontal="center" vertical="center"/>
    </xf>
    <xf numFmtId="0" fontId="11" fillId="19" borderId="114" xfId="0" applyFont="1" applyFill="1" applyBorder="1" applyAlignment="1">
      <alignment horizontal="center" vertical="center"/>
    </xf>
    <xf numFmtId="0" fontId="11" fillId="19" borderId="31" xfId="0" applyFont="1" applyFill="1" applyBorder="1" applyAlignment="1">
      <alignment horizontal="center" vertical="center"/>
    </xf>
    <xf numFmtId="0" fontId="0" fillId="20" borderId="0" xfId="0" applyFill="1"/>
    <xf numFmtId="0" fontId="53" fillId="2" borderId="26" xfId="0" applyFont="1" applyFill="1" applyBorder="1" applyAlignment="1">
      <alignment horizontal="center" textRotation="90" wrapText="1"/>
    </xf>
    <xf numFmtId="0" fontId="11" fillId="19" borderId="0" xfId="0" applyFont="1" applyFill="1" applyAlignment="1">
      <alignment horizontal="center" vertical="center"/>
    </xf>
    <xf numFmtId="0" fontId="11" fillId="18" borderId="28" xfId="0" applyFont="1" applyFill="1" applyBorder="1" applyAlignment="1">
      <alignment horizontal="center" vertical="center"/>
    </xf>
    <xf numFmtId="0" fontId="11" fillId="19" borderId="28" xfId="0" applyFont="1" applyFill="1" applyBorder="1" applyAlignment="1">
      <alignment horizontal="center" vertical="center"/>
    </xf>
    <xf numFmtId="0" fontId="53" fillId="2" borderId="59" xfId="0" applyFont="1" applyFill="1" applyBorder="1" applyAlignment="1">
      <alignment horizontal="center" textRotation="90" wrapText="1"/>
    </xf>
    <xf numFmtId="0" fontId="11" fillId="19" borderId="39" xfId="0" applyFont="1" applyFill="1" applyBorder="1" applyAlignment="1">
      <alignment horizontal="center" vertical="center"/>
    </xf>
    <xf numFmtId="0" fontId="11" fillId="18" borderId="38" xfId="0" applyFont="1" applyFill="1" applyBorder="1" applyAlignment="1">
      <alignment horizontal="center" vertical="center"/>
    </xf>
    <xf numFmtId="0" fontId="11" fillId="19" borderId="38" xfId="0" applyFont="1" applyFill="1" applyBorder="1" applyAlignment="1">
      <alignment horizontal="center" vertical="center"/>
    </xf>
    <xf numFmtId="168" fontId="9" fillId="6" borderId="86" xfId="6" applyNumberFormat="1" applyFont="1" applyFill="1" applyBorder="1" applyAlignment="1">
      <alignment horizontal="center" vertical="center"/>
    </xf>
    <xf numFmtId="168" fontId="9" fillId="2" borderId="68" xfId="6" applyNumberFormat="1" applyFont="1" applyFill="1" applyBorder="1" applyAlignment="1">
      <alignment horizontal="center" vertical="center"/>
    </xf>
    <xf numFmtId="168" fontId="9" fillId="6" borderId="68" xfId="6" applyNumberFormat="1" applyFont="1" applyFill="1" applyBorder="1" applyAlignment="1">
      <alignment horizontal="center" vertical="center"/>
    </xf>
    <xf numFmtId="0" fontId="15" fillId="6" borderId="58" xfId="6" applyNumberFormat="1" applyFont="1" applyFill="1" applyBorder="1" applyAlignment="1">
      <alignment vertical="center"/>
    </xf>
    <xf numFmtId="0" fontId="15" fillId="6" borderId="11" xfId="6" applyNumberFormat="1" applyFont="1" applyFill="1" applyBorder="1" applyAlignment="1">
      <alignment vertical="center"/>
    </xf>
    <xf numFmtId="0" fontId="15" fillId="6" borderId="25" xfId="6" applyNumberFormat="1" applyFont="1" applyFill="1" applyBorder="1" applyAlignment="1">
      <alignment vertical="center"/>
    </xf>
    <xf numFmtId="0" fontId="15" fillId="2" borderId="58" xfId="6" applyNumberFormat="1" applyFont="1" applyFill="1" applyBorder="1" applyAlignment="1">
      <alignment vertical="center"/>
    </xf>
    <xf numFmtId="0" fontId="15" fillId="2" borderId="11" xfId="6" applyNumberFormat="1" applyFont="1" applyFill="1" applyBorder="1" applyAlignment="1">
      <alignment vertical="center"/>
    </xf>
    <xf numFmtId="0" fontId="15" fillId="2" borderId="25" xfId="6" applyNumberFormat="1" applyFont="1" applyFill="1" applyBorder="1" applyAlignment="1">
      <alignment vertical="center"/>
    </xf>
    <xf numFmtId="0" fontId="53" fillId="0" borderId="91" xfId="0" applyFont="1" applyBorder="1" applyAlignment="1">
      <alignment horizontal="center" vertical="center" wrapText="1"/>
    </xf>
    <xf numFmtId="0" fontId="12" fillId="5" borderId="7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77"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5" borderId="70"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66" fillId="0" borderId="0" xfId="0" applyFont="1"/>
    <xf numFmtId="0" fontId="9" fillId="0" borderId="23" xfId="0" applyFont="1" applyBorder="1" applyAlignment="1">
      <alignment horizontal="center" textRotation="90"/>
    </xf>
    <xf numFmtId="0" fontId="0" fillId="11" borderId="0" xfId="0" applyFill="1" applyAlignment="1">
      <alignment horizontal="center"/>
    </xf>
    <xf numFmtId="0" fontId="52" fillId="0" borderId="0" xfId="0" applyFont="1" applyAlignment="1">
      <alignment horizontal="center"/>
    </xf>
    <xf numFmtId="44" fontId="14" fillId="5" borderId="79" xfId="6" applyFont="1" applyFill="1" applyBorder="1" applyAlignment="1">
      <alignment vertical="center"/>
    </xf>
    <xf numFmtId="0" fontId="0" fillId="5" borderId="61" xfId="6" applyNumberFormat="1" applyFont="1" applyFill="1" applyBorder="1" applyAlignment="1">
      <alignment vertical="center" wrapText="1"/>
    </xf>
    <xf numFmtId="0" fontId="0" fillId="0" borderId="10" xfId="0" applyBorder="1" applyAlignment="1">
      <alignment vertical="center" wrapText="1"/>
    </xf>
    <xf numFmtId="0" fontId="54" fillId="0" borderId="0" xfId="0" applyFont="1" applyAlignment="1">
      <alignment horizontal="left"/>
    </xf>
    <xf numFmtId="0" fontId="12" fillId="0" borderId="34" xfId="0" applyFont="1" applyBorder="1" applyAlignment="1">
      <alignment horizontal="center" vertical="center"/>
    </xf>
    <xf numFmtId="0" fontId="12" fillId="0" borderId="25" xfId="0" applyFont="1" applyBorder="1" applyAlignment="1">
      <alignment horizontal="center" vertical="center"/>
    </xf>
    <xf numFmtId="1" fontId="9" fillId="0" borderId="116" xfId="0" applyNumberFormat="1" applyFont="1" applyBorder="1" applyAlignment="1">
      <alignment horizontal="center" vertical="center"/>
    </xf>
    <xf numFmtId="0" fontId="53" fillId="12" borderId="61" xfId="0" applyFont="1" applyFill="1" applyBorder="1" applyAlignment="1">
      <alignment horizontal="center"/>
    </xf>
    <xf numFmtId="0" fontId="53" fillId="0" borderId="39" xfId="0" applyFont="1" applyBorder="1" applyAlignment="1">
      <alignment horizontal="center"/>
    </xf>
    <xf numFmtId="44" fontId="9" fillId="2" borderId="80" xfId="6" applyFont="1" applyFill="1" applyBorder="1" applyAlignment="1">
      <alignment vertical="center"/>
    </xf>
    <xf numFmtId="44" fontId="14" fillId="2" borderId="78" xfId="6" applyFont="1" applyFill="1" applyBorder="1" applyAlignment="1">
      <alignment vertical="center"/>
    </xf>
    <xf numFmtId="44" fontId="14" fillId="2" borderId="79" xfId="6" applyFont="1" applyFill="1" applyBorder="1" applyAlignment="1">
      <alignment vertical="center"/>
    </xf>
    <xf numFmtId="0" fontId="15" fillId="5" borderId="59" xfId="0" applyFont="1" applyFill="1" applyBorder="1" applyAlignment="1">
      <alignment vertical="center" wrapText="1"/>
    </xf>
    <xf numFmtId="168" fontId="0" fillId="0" borderId="0" xfId="0" applyNumberFormat="1" applyAlignment="1">
      <alignment vertical="center"/>
    </xf>
    <xf numFmtId="169" fontId="41" fillId="5" borderId="11" xfId="0" applyNumberFormat="1" applyFont="1" applyFill="1" applyBorder="1" applyAlignment="1">
      <alignment horizontal="center" vertical="center"/>
    </xf>
    <xf numFmtId="0" fontId="12" fillId="0" borderId="0" xfId="0" applyFont="1"/>
    <xf numFmtId="0" fontId="12" fillId="0" borderId="13" xfId="0" applyFont="1" applyBorder="1"/>
    <xf numFmtId="0" fontId="53" fillId="2" borderId="68" xfId="0" applyFont="1" applyFill="1" applyBorder="1" applyAlignment="1">
      <alignment horizontal="center" textRotation="90" wrapText="1"/>
    </xf>
    <xf numFmtId="0" fontId="53" fillId="12" borderId="69" xfId="0" applyFont="1" applyFill="1" applyBorder="1"/>
    <xf numFmtId="0" fontId="11" fillId="19" borderId="75" xfId="0" applyFont="1" applyFill="1" applyBorder="1" applyAlignment="1">
      <alignment horizontal="center" vertical="center"/>
    </xf>
    <xf numFmtId="0" fontId="11" fillId="19" borderId="5" xfId="0" applyFont="1" applyFill="1" applyBorder="1" applyAlignment="1">
      <alignment horizontal="center" vertical="center"/>
    </xf>
    <xf numFmtId="0" fontId="11" fillId="18" borderId="120" xfId="0" applyFont="1" applyFill="1" applyBorder="1" applyAlignment="1">
      <alignment horizontal="center" vertical="center"/>
    </xf>
    <xf numFmtId="0" fontId="11" fillId="19" borderId="120" xfId="0" applyFont="1" applyFill="1" applyBorder="1" applyAlignment="1">
      <alignment horizontal="center" vertical="center"/>
    </xf>
    <xf numFmtId="0" fontId="12" fillId="0" borderId="80" xfId="0" applyFont="1" applyBorder="1" applyAlignment="1">
      <alignment horizontal="center" vertical="center"/>
    </xf>
    <xf numFmtId="0" fontId="11" fillId="22" borderId="115" xfId="0" applyFont="1" applyFill="1" applyBorder="1" applyAlignment="1">
      <alignment horizontal="center" vertical="center"/>
    </xf>
    <xf numFmtId="0" fontId="11" fillId="22" borderId="88" xfId="0" applyFont="1" applyFill="1" applyBorder="1" applyAlignment="1">
      <alignment horizontal="center" vertical="center"/>
    </xf>
    <xf numFmtId="0" fontId="11" fillId="22" borderId="61" xfId="0" applyFont="1" applyFill="1" applyBorder="1" applyAlignment="1">
      <alignment horizontal="center" vertical="center"/>
    </xf>
    <xf numFmtId="0" fontId="11" fillId="22" borderId="118" xfId="0" applyFont="1" applyFill="1" applyBorder="1" applyAlignment="1">
      <alignment horizontal="center" vertical="center"/>
    </xf>
    <xf numFmtId="0" fontId="11" fillId="22" borderId="69" xfId="0" applyFont="1" applyFill="1" applyBorder="1" applyAlignment="1">
      <alignment horizontal="center" vertical="center"/>
    </xf>
    <xf numFmtId="0" fontId="11" fillId="21" borderId="114" xfId="0" applyFont="1" applyFill="1" applyBorder="1" applyAlignment="1">
      <alignment horizontal="center" vertical="center"/>
    </xf>
    <xf numFmtId="0" fontId="11" fillId="21" borderId="31" xfId="0" applyFont="1" applyFill="1" applyBorder="1" applyAlignment="1">
      <alignment horizontal="center" vertical="center"/>
    </xf>
    <xf numFmtId="0" fontId="11" fillId="21" borderId="38" xfId="0" applyFont="1" applyFill="1" applyBorder="1" applyAlignment="1">
      <alignment horizontal="center" vertical="center"/>
    </xf>
    <xf numFmtId="0" fontId="11" fillId="21" borderId="28" xfId="0" applyFont="1" applyFill="1" applyBorder="1" applyAlignment="1">
      <alignment horizontal="center" vertical="center"/>
    </xf>
    <xf numFmtId="0" fontId="11" fillId="21" borderId="120" xfId="0" applyFont="1" applyFill="1" applyBorder="1" applyAlignment="1">
      <alignment horizontal="center" vertical="center"/>
    </xf>
    <xf numFmtId="0" fontId="0" fillId="4" borderId="38" xfId="6" applyNumberFormat="1" applyFont="1" applyFill="1" applyBorder="1" applyAlignment="1">
      <alignment vertical="center" wrapText="1"/>
    </xf>
    <xf numFmtId="0" fontId="53" fillId="2" borderId="25" xfId="0" applyFont="1" applyFill="1" applyBorder="1" applyAlignment="1">
      <alignment horizontal="center" textRotation="90" wrapText="1"/>
    </xf>
    <xf numFmtId="168" fontId="9" fillId="2" borderId="69" xfId="6" applyNumberFormat="1" applyFont="1" applyFill="1" applyBorder="1" applyAlignment="1">
      <alignment horizontal="center" vertical="center"/>
    </xf>
    <xf numFmtId="168" fontId="9" fillId="6" borderId="117" xfId="0" applyNumberFormat="1" applyFont="1" applyFill="1" applyBorder="1" applyAlignment="1">
      <alignment horizontal="center" vertical="center"/>
    </xf>
    <xf numFmtId="0" fontId="15" fillId="2" borderId="60" xfId="6" applyNumberFormat="1" applyFont="1" applyFill="1" applyBorder="1" applyAlignment="1">
      <alignment vertical="center"/>
    </xf>
    <xf numFmtId="0" fontId="15" fillId="2" borderId="70" xfId="6" applyNumberFormat="1" applyFont="1" applyFill="1" applyBorder="1" applyAlignment="1">
      <alignment vertical="center"/>
    </xf>
    <xf numFmtId="0" fontId="15" fillId="2" borderId="88" xfId="6" applyNumberFormat="1" applyFont="1" applyFill="1" applyBorder="1" applyAlignment="1">
      <alignment vertical="center"/>
    </xf>
    <xf numFmtId="0" fontId="15" fillId="0" borderId="0" xfId="0" applyFont="1" applyAlignment="1">
      <alignment horizontal="left"/>
    </xf>
    <xf numFmtId="0" fontId="17" fillId="5" borderId="1" xfId="0" applyFont="1" applyFill="1" applyBorder="1" applyAlignment="1">
      <alignment horizontal="left"/>
    </xf>
    <xf numFmtId="0" fontId="41" fillId="0" borderId="0" xfId="0" applyFont="1" applyAlignment="1">
      <alignment horizontal="left"/>
    </xf>
    <xf numFmtId="0" fontId="9" fillId="5" borderId="35" xfId="0" applyFont="1" applyFill="1" applyBorder="1" applyAlignment="1">
      <alignment vertical="center" textRotation="90"/>
    </xf>
    <xf numFmtId="0" fontId="9" fillId="5" borderId="29" xfId="0" applyFont="1" applyFill="1" applyBorder="1" applyAlignment="1">
      <alignment vertical="center" textRotation="90" wrapText="1"/>
    </xf>
    <xf numFmtId="0" fontId="9" fillId="5" borderId="35" xfId="0" applyFont="1" applyFill="1" applyBorder="1" applyAlignment="1">
      <alignment vertical="center" textRotation="90" wrapText="1"/>
    </xf>
    <xf numFmtId="0" fontId="9" fillId="5" borderId="30" xfId="0" applyFont="1" applyFill="1" applyBorder="1" applyAlignment="1">
      <alignment vertical="center" textRotation="90" wrapText="1"/>
    </xf>
    <xf numFmtId="0" fontId="45" fillId="0" borderId="0" xfId="0" applyFont="1" applyAlignment="1">
      <alignment vertical="center"/>
    </xf>
    <xf numFmtId="167" fontId="9" fillId="5" borderId="60" xfId="0" applyNumberFormat="1" applyFont="1" applyFill="1" applyBorder="1" applyAlignment="1">
      <alignment horizontal="center"/>
    </xf>
    <xf numFmtId="0" fontId="0" fillId="23" borderId="59" xfId="0" applyFill="1" applyBorder="1" applyAlignment="1">
      <alignment vertical="center"/>
    </xf>
    <xf numFmtId="0" fontId="0" fillId="24" borderId="72" xfId="0" applyFill="1" applyBorder="1" applyAlignment="1">
      <alignment vertical="center"/>
    </xf>
    <xf numFmtId="0" fontId="0" fillId="24" borderId="24" xfId="0" applyFill="1" applyBorder="1" applyAlignment="1">
      <alignment horizontal="center" vertical="center"/>
    </xf>
    <xf numFmtId="0" fontId="0" fillId="24" borderId="26" xfId="0" applyFill="1" applyBorder="1" applyAlignment="1">
      <alignment horizontal="center" vertical="center"/>
    </xf>
    <xf numFmtId="0" fontId="0" fillId="24" borderId="59" xfId="0" applyFill="1" applyBorder="1" applyAlignment="1">
      <alignment vertical="center"/>
    </xf>
    <xf numFmtId="0" fontId="0" fillId="23" borderId="26" xfId="0" applyFill="1" applyBorder="1" applyAlignment="1">
      <alignment horizontal="center" vertical="center"/>
    </xf>
    <xf numFmtId="0" fontId="0" fillId="23" borderId="24" xfId="0" applyFill="1" applyBorder="1" applyAlignment="1">
      <alignment horizontal="center" vertical="center"/>
    </xf>
    <xf numFmtId="0" fontId="17" fillId="5" borderId="1" xfId="0" applyFont="1" applyFill="1" applyBorder="1" applyAlignment="1">
      <alignment horizontal="center" shrinkToFit="1"/>
    </xf>
    <xf numFmtId="0" fontId="17" fillId="5" borderId="1" xfId="0" applyFont="1" applyFill="1" applyBorder="1" applyAlignment="1"/>
    <xf numFmtId="0" fontId="32" fillId="5" borderId="1" xfId="9" applyFill="1" applyBorder="1" applyAlignment="1"/>
    <xf numFmtId="0" fontId="23" fillId="0" borderId="33" xfId="0" applyFont="1" applyBorder="1" applyAlignment="1">
      <alignment horizontal="right"/>
    </xf>
    <xf numFmtId="0" fontId="23" fillId="0" borderId="0" xfId="0" applyFont="1" applyAlignment="1">
      <alignment horizontal="right"/>
    </xf>
    <xf numFmtId="0" fontId="0" fillId="0" borderId="33" xfId="0" applyBorder="1" applyAlignment="1">
      <alignment horizontal="right" vertical="center"/>
    </xf>
    <xf numFmtId="0" fontId="0" fillId="0" borderId="0" xfId="0" applyAlignment="1">
      <alignment horizontal="right" vertical="center"/>
    </xf>
    <xf numFmtId="164" fontId="23" fillId="2" borderId="0" xfId="0" applyNumberFormat="1" applyFont="1" applyFill="1" applyAlignment="1">
      <alignment horizontal="left" indent="1"/>
    </xf>
    <xf numFmtId="164" fontId="23" fillId="2" borderId="23" xfId="0" applyNumberFormat="1" applyFont="1" applyFill="1" applyBorder="1" applyAlignment="1">
      <alignment horizontal="left" indent="1"/>
    </xf>
    <xf numFmtId="0" fontId="13" fillId="0" borderId="0" xfId="0" applyFont="1" applyAlignment="1">
      <alignment horizontal="center"/>
    </xf>
    <xf numFmtId="0" fontId="69" fillId="0" borderId="0" xfId="0" applyFont="1" applyAlignment="1">
      <alignment horizontal="center"/>
    </xf>
    <xf numFmtId="14" fontId="10" fillId="5" borderId="0" xfId="0" applyNumberFormat="1" applyFont="1" applyFill="1" applyAlignment="1">
      <alignment horizontal="center" vertical="center" wrapText="1"/>
    </xf>
    <xf numFmtId="0" fontId="10" fillId="5" borderId="0" xfId="0" applyFont="1" applyFill="1" applyAlignment="1">
      <alignment horizontal="center" vertical="center" wrapText="1"/>
    </xf>
    <xf numFmtId="0" fontId="18" fillId="9" borderId="0" xfId="0" applyFont="1" applyFill="1" applyAlignment="1">
      <alignment horizontal="center" vertical="center" shrinkToFit="1"/>
    </xf>
    <xf numFmtId="0" fontId="0" fillId="5" borderId="0" xfId="0" applyFill="1" applyAlignment="1">
      <alignment horizontal="center" vertical="center"/>
    </xf>
    <xf numFmtId="0" fontId="9" fillId="0" borderId="25" xfId="0" applyFont="1" applyBorder="1" applyAlignment="1">
      <alignment horizontal="center"/>
    </xf>
    <xf numFmtId="0" fontId="9" fillId="0" borderId="27" xfId="0" applyFont="1" applyBorder="1" applyAlignment="1">
      <alignment horizontal="center"/>
    </xf>
    <xf numFmtId="0" fontId="9" fillId="0" borderId="26" xfId="0" applyFont="1" applyBorder="1" applyAlignment="1">
      <alignment horizontal="center"/>
    </xf>
    <xf numFmtId="0" fontId="0" fillId="0" borderId="33" xfId="0" applyBorder="1" applyAlignment="1">
      <alignment horizontal="right"/>
    </xf>
    <xf numFmtId="0" fontId="0" fillId="0" borderId="0" xfId="0" applyAlignment="1">
      <alignment horizontal="right"/>
    </xf>
    <xf numFmtId="164" fontId="0" fillId="2" borderId="0" xfId="6" applyNumberFormat="1" applyFont="1" applyFill="1" applyBorder="1" applyAlignment="1">
      <alignment horizontal="left"/>
    </xf>
    <xf numFmtId="164" fontId="0" fillId="2" borderId="23" xfId="6" applyNumberFormat="1" applyFont="1" applyFill="1" applyBorder="1" applyAlignment="1">
      <alignment horizontal="left"/>
    </xf>
    <xf numFmtId="164" fontId="0" fillId="2" borderId="0" xfId="0" applyNumberFormat="1" applyFill="1" applyAlignment="1">
      <alignment horizontal="left"/>
    </xf>
    <xf numFmtId="164" fontId="0" fillId="2" borderId="23" xfId="0" applyNumberFormat="1" applyFill="1" applyBorder="1" applyAlignment="1">
      <alignment horizontal="left"/>
    </xf>
    <xf numFmtId="0" fontId="0" fillId="0" borderId="33" xfId="0" applyBorder="1" applyAlignment="1">
      <alignment horizontal="right" vertical="center" wrapText="1"/>
    </xf>
    <xf numFmtId="0" fontId="0" fillId="0" borderId="0" xfId="0" applyAlignment="1">
      <alignment horizontal="right" vertical="center" wrapText="1"/>
    </xf>
    <xf numFmtId="49" fontId="0" fillId="0" borderId="20" xfId="0" applyNumberFormat="1" applyBorder="1" applyAlignment="1">
      <alignment horizontal="center" vertical="center"/>
    </xf>
    <xf numFmtId="49" fontId="0" fillId="0" borderId="17" xfId="0" applyNumberFormat="1" applyBorder="1" applyAlignment="1">
      <alignment horizontal="center" vertical="center"/>
    </xf>
    <xf numFmtId="0" fontId="10" fillId="0" borderId="0" xfId="0" applyFont="1" applyAlignment="1">
      <alignment horizontal="center" vertical="center" wrapText="1"/>
    </xf>
    <xf numFmtId="0" fontId="9" fillId="5" borderId="0" xfId="0" applyFont="1" applyFill="1" applyAlignment="1">
      <alignment horizontal="center"/>
    </xf>
    <xf numFmtId="0" fontId="9" fillId="5" borderId="1" xfId="0" applyFont="1" applyFill="1" applyBorder="1" applyAlignment="1">
      <alignment horizontal="left"/>
    </xf>
    <xf numFmtId="0" fontId="9" fillId="5" borderId="1" xfId="0" applyFont="1" applyFill="1" applyBorder="1" applyAlignment="1">
      <alignment horizontal="center"/>
    </xf>
    <xf numFmtId="0" fontId="0" fillId="0" borderId="0" xfId="0" applyAlignment="1">
      <alignment vertical="top" wrapText="1"/>
    </xf>
    <xf numFmtId="0" fontId="15" fillId="5" borderId="11" xfId="0" applyFont="1" applyFill="1" applyBorder="1" applyAlignment="1">
      <alignment horizontal="center" vertical="center"/>
    </xf>
    <xf numFmtId="0" fontId="43" fillId="5" borderId="11" xfId="9" applyFont="1" applyFill="1" applyBorder="1" applyAlignment="1">
      <alignment horizontal="center" vertical="center"/>
    </xf>
    <xf numFmtId="0" fontId="15" fillId="5" borderId="11" xfId="0" applyFont="1" applyFill="1" applyBorder="1" applyAlignment="1">
      <alignment horizontal="center" vertical="center" wrapText="1"/>
    </xf>
    <xf numFmtId="0" fontId="36" fillId="0" borderId="0" xfId="0" applyFont="1" applyAlignment="1">
      <alignment horizontal="center"/>
    </xf>
    <xf numFmtId="0" fontId="50" fillId="5"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33" fillId="5" borderId="1" xfId="0" applyFont="1" applyFill="1" applyBorder="1" applyAlignment="1">
      <alignment horizontal="center"/>
    </xf>
    <xf numFmtId="165" fontId="9" fillId="2" borderId="1" xfId="0" applyNumberFormat="1" applyFont="1" applyFill="1" applyBorder="1" applyAlignment="1">
      <alignment horizontal="center" vertical="center"/>
    </xf>
    <xf numFmtId="165" fontId="33" fillId="2" borderId="1" xfId="0" applyNumberFormat="1" applyFont="1" applyFill="1" applyBorder="1" applyAlignment="1">
      <alignment horizontal="center" vertical="center"/>
    </xf>
    <xf numFmtId="0" fontId="0" fillId="0" borderId="0" xfId="0" applyAlignment="1">
      <alignment horizontal="left"/>
    </xf>
    <xf numFmtId="0" fontId="0" fillId="5" borderId="54" xfId="0" applyFill="1" applyBorder="1" applyAlignment="1">
      <alignment horizontal="center" vertical="center" wrapText="1"/>
    </xf>
    <xf numFmtId="0" fontId="0" fillId="5" borderId="10" xfId="0" applyFill="1" applyBorder="1" applyAlignment="1">
      <alignment horizontal="center" vertical="center"/>
    </xf>
    <xf numFmtId="0" fontId="0" fillId="5" borderId="12" xfId="0" applyFill="1" applyBorder="1" applyAlignment="1">
      <alignment horizontal="center" vertical="center"/>
    </xf>
    <xf numFmtId="0" fontId="0" fillId="5" borderId="36" xfId="0" applyFill="1" applyBorder="1" applyAlignment="1">
      <alignment horizontal="center" vertical="center" wrapText="1"/>
    </xf>
    <xf numFmtId="0" fontId="0" fillId="5" borderId="40" xfId="0" applyFill="1" applyBorder="1" applyAlignment="1">
      <alignment horizontal="center" vertical="center"/>
    </xf>
    <xf numFmtId="0" fontId="0" fillId="5" borderId="36" xfId="0" applyFill="1" applyBorder="1" applyAlignment="1">
      <alignment horizontal="center" vertical="center"/>
    </xf>
    <xf numFmtId="0" fontId="0" fillId="5" borderId="41" xfId="0" applyFill="1" applyBorder="1" applyAlignment="1">
      <alignment horizontal="center" vertical="center"/>
    </xf>
    <xf numFmtId="0" fontId="0" fillId="5" borderId="13" xfId="0" applyFill="1" applyBorder="1" applyAlignment="1">
      <alignment horizontal="center" vertical="center"/>
    </xf>
    <xf numFmtId="0" fontId="0" fillId="5" borderId="6" xfId="0" applyFill="1" applyBorder="1" applyAlignment="1">
      <alignment horizontal="center" vertical="center"/>
    </xf>
    <xf numFmtId="0" fontId="15" fillId="5" borderId="31"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2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0" fillId="0" borderId="0" xfId="0" applyAlignment="1">
      <alignment horizontal="left" vertical="top" wrapText="1"/>
    </xf>
    <xf numFmtId="0" fontId="0" fillId="5" borderId="54" xfId="0" applyFill="1" applyBorder="1" applyAlignment="1">
      <alignment horizontal="center" vertical="center"/>
    </xf>
    <xf numFmtId="0" fontId="66" fillId="0" borderId="0" xfId="0" applyFont="1" applyAlignment="1">
      <alignment horizontal="center"/>
    </xf>
    <xf numFmtId="0" fontId="15" fillId="0" borderId="0" xfId="0" applyFont="1" applyAlignment="1"/>
    <xf numFmtId="0" fontId="15" fillId="0" borderId="0" xfId="0" applyFont="1" applyAlignment="1">
      <alignment horizontal="center"/>
    </xf>
    <xf numFmtId="0" fontId="15" fillId="0" borderId="0" xfId="0" applyFont="1" applyAlignment="1">
      <alignment horizontal="left"/>
    </xf>
    <xf numFmtId="0" fontId="41" fillId="0" borderId="0" xfId="0" applyFont="1" applyAlignment="1">
      <alignment horizontal="left"/>
    </xf>
    <xf numFmtId="0" fontId="11" fillId="0" borderId="0" xfId="0" applyFont="1" applyAlignment="1">
      <alignment horizontal="center"/>
    </xf>
    <xf numFmtId="0" fontId="67" fillId="0" borderId="0" xfId="0" applyFont="1" applyAlignment="1">
      <alignment horizontal="left" vertical="top" wrapText="1"/>
    </xf>
    <xf numFmtId="0" fontId="0" fillId="5" borderId="31" xfId="0" applyFill="1" applyBorder="1" applyAlignment="1">
      <alignment horizontal="left" vertical="top" wrapText="1"/>
    </xf>
    <xf numFmtId="0" fontId="0" fillId="5" borderId="28" xfId="0" applyFill="1" applyBorder="1" applyAlignment="1">
      <alignment horizontal="left" vertical="top" wrapText="1"/>
    </xf>
    <xf numFmtId="0" fontId="0" fillId="5" borderId="32" xfId="0" applyFill="1" applyBorder="1" applyAlignment="1">
      <alignment horizontal="left" vertical="top" wrapText="1"/>
    </xf>
    <xf numFmtId="0" fontId="0" fillId="5" borderId="33" xfId="0" applyFill="1" applyBorder="1" applyAlignment="1">
      <alignment horizontal="left" vertical="top" wrapText="1"/>
    </xf>
    <xf numFmtId="0" fontId="0" fillId="5" borderId="0" xfId="0" applyFill="1" applyAlignment="1">
      <alignment horizontal="left" vertical="top" wrapText="1"/>
    </xf>
    <xf numFmtId="0" fontId="0" fillId="5" borderId="23" xfId="0" applyFill="1" applyBorder="1" applyAlignment="1">
      <alignment horizontal="left" vertical="top" wrapText="1"/>
    </xf>
    <xf numFmtId="0" fontId="0" fillId="5" borderId="34" xfId="0" applyFill="1" applyBorder="1" applyAlignment="1">
      <alignment horizontal="left" vertical="top" wrapText="1"/>
    </xf>
    <xf numFmtId="0" fontId="0" fillId="5" borderId="1" xfId="0" applyFill="1" applyBorder="1" applyAlignment="1">
      <alignment horizontal="left" vertical="top" wrapText="1"/>
    </xf>
    <xf numFmtId="0" fontId="0" fillId="5" borderId="24" xfId="0" applyFill="1" applyBorder="1" applyAlignment="1">
      <alignment horizontal="left" vertical="top" wrapText="1"/>
    </xf>
    <xf numFmtId="0" fontId="24" fillId="0" borderId="0" xfId="0" applyFont="1" applyAlignment="1">
      <alignment vertical="top" wrapText="1"/>
    </xf>
    <xf numFmtId="0" fontId="23" fillId="0" borderId="0" xfId="0" applyFont="1" applyAlignment="1">
      <alignment vertical="top" wrapText="1"/>
    </xf>
    <xf numFmtId="0" fontId="23" fillId="5" borderId="0" xfId="0" applyFont="1" applyFill="1" applyAlignment="1" applyProtection="1">
      <alignment vertical="top" wrapText="1"/>
      <protection locked="0"/>
    </xf>
    <xf numFmtId="0" fontId="0" fillId="5" borderId="0" xfId="0" applyFill="1" applyAlignment="1">
      <alignment horizontal="left" wrapText="1"/>
    </xf>
    <xf numFmtId="0" fontId="9" fillId="5" borderId="0" xfId="0" applyFont="1" applyFill="1" applyAlignment="1">
      <alignment horizontal="left" vertical="top" wrapText="1"/>
    </xf>
    <xf numFmtId="0" fontId="56" fillId="5" borderId="0" xfId="0" applyFont="1" applyFill="1" applyAlignment="1">
      <alignment wrapText="1"/>
    </xf>
    <xf numFmtId="0" fontId="9" fillId="0" borderId="0" xfId="0" applyFont="1" applyAlignment="1">
      <alignment horizontal="left" wrapText="1"/>
    </xf>
    <xf numFmtId="0" fontId="0" fillId="0" borderId="0" xfId="0" applyAlignment="1"/>
    <xf numFmtId="0" fontId="9" fillId="0" borderId="11" xfId="0" applyFont="1" applyBorder="1" applyAlignment="1">
      <alignment horizontal="right"/>
    </xf>
    <xf numFmtId="44" fontId="9" fillId="2" borderId="11" xfId="6" applyFont="1" applyFill="1" applyBorder="1" applyAlignment="1"/>
    <xf numFmtId="0" fontId="9" fillId="0" borderId="25" xfId="0" applyFont="1" applyBorder="1" applyAlignment="1">
      <alignment horizontal="right"/>
    </xf>
    <xf numFmtId="0" fontId="9" fillId="0" borderId="26" xfId="0" applyFont="1" applyBorder="1" applyAlignment="1">
      <alignment horizontal="right"/>
    </xf>
    <xf numFmtId="0" fontId="9" fillId="0" borderId="27" xfId="0" applyFont="1" applyBorder="1" applyAlignment="1">
      <alignment horizontal="right" vertical="center"/>
    </xf>
    <xf numFmtId="0" fontId="9" fillId="0" borderId="26" xfId="0" applyFont="1" applyBorder="1" applyAlignment="1">
      <alignment horizontal="right" vertical="center"/>
    </xf>
    <xf numFmtId="44" fontId="9" fillId="2" borderId="25" xfId="6" applyFont="1" applyFill="1" applyBorder="1" applyAlignment="1">
      <alignment horizontal="left"/>
    </xf>
    <xf numFmtId="44" fontId="9" fillId="2" borderId="26" xfId="6" applyFont="1" applyFill="1" applyBorder="1" applyAlignment="1">
      <alignment horizontal="left"/>
    </xf>
    <xf numFmtId="44" fontId="0" fillId="0" borderId="0" xfId="6" applyFont="1" applyAlignment="1">
      <alignment vertical="center"/>
    </xf>
    <xf numFmtId="8" fontId="0" fillId="0" borderId="0" xfId="6" applyNumberFormat="1" applyFont="1" applyAlignment="1">
      <alignment vertical="center"/>
    </xf>
    <xf numFmtId="0" fontId="49" fillId="0" borderId="0" xfId="0" applyFont="1" applyAlignment="1">
      <alignment horizontal="center" vertical="top"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8" fillId="0" borderId="25" xfId="0" applyFont="1" applyBorder="1" applyAlignment="1">
      <alignment horizontal="center" vertical="top" wrapText="1"/>
    </xf>
    <xf numFmtId="0" fontId="28" fillId="0" borderId="26" xfId="0" applyFont="1" applyBorder="1" applyAlignment="1">
      <alignment horizontal="center" vertical="top" wrapText="1"/>
    </xf>
    <xf numFmtId="0" fontId="9" fillId="5" borderId="0" xfId="0" applyFont="1" applyFill="1" applyAlignment="1"/>
    <xf numFmtId="0" fontId="27"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10" fillId="0" borderId="11" xfId="0" applyFont="1" applyBorder="1" applyAlignment="1">
      <alignment horizontal="center" vertical="center" wrapText="1"/>
    </xf>
    <xf numFmtId="44" fontId="0" fillId="6" borderId="0" xfId="0" applyNumberFormat="1" applyFill="1" applyAlignment="1"/>
    <xf numFmtId="0" fontId="0" fillId="0" borderId="54" xfId="0" applyBorder="1" applyAlignment="1">
      <alignment vertical="center"/>
    </xf>
    <xf numFmtId="0" fontId="0" fillId="0" borderId="10" xfId="0" applyBorder="1" applyAlignment="1">
      <alignment vertical="center"/>
    </xf>
    <xf numFmtId="0" fontId="0" fillId="0" borderId="41" xfId="0" applyBorder="1" applyAlignment="1">
      <alignment vertical="center"/>
    </xf>
    <xf numFmtId="0" fontId="0" fillId="0" borderId="13" xfId="0" applyBorder="1" applyAlignment="1">
      <alignment vertical="center"/>
    </xf>
    <xf numFmtId="10" fontId="0" fillId="6" borderId="12" xfId="10" applyNumberFormat="1" applyFont="1" applyFill="1" applyBorder="1" applyAlignment="1">
      <alignment horizontal="center" vertical="center"/>
    </xf>
    <xf numFmtId="10" fontId="0" fillId="6" borderId="6" xfId="10" applyNumberFormat="1" applyFont="1" applyFill="1" applyBorder="1" applyAlignment="1">
      <alignment horizontal="center" vertical="center"/>
    </xf>
    <xf numFmtId="44" fontId="10" fillId="2" borderId="11" xfId="0" applyNumberFormat="1" applyFont="1" applyFill="1" applyBorder="1" applyAlignment="1">
      <alignment vertical="center"/>
    </xf>
    <xf numFmtId="44" fontId="6" fillId="2" borderId="11" xfId="6" applyFont="1" applyFill="1" applyBorder="1" applyAlignment="1">
      <alignment vertical="center"/>
    </xf>
    <xf numFmtId="0" fontId="10" fillId="0" borderId="11" xfId="0" applyFont="1" applyBorder="1" applyAlignment="1">
      <alignment horizontal="right" vertical="center"/>
    </xf>
    <xf numFmtId="0" fontId="0" fillId="0" borderId="11" xfId="0" applyBorder="1" applyAlignment="1">
      <alignment vertical="center"/>
    </xf>
    <xf numFmtId="0" fontId="27" fillId="0" borderId="25" xfId="0" applyFont="1" applyBorder="1" applyAlignment="1">
      <alignment horizontal="center"/>
    </xf>
    <xf numFmtId="0" fontId="27" fillId="0" borderId="27" xfId="0" applyFont="1" applyBorder="1" applyAlignment="1">
      <alignment horizontal="center"/>
    </xf>
    <xf numFmtId="0" fontId="27" fillId="0" borderId="26" xfId="0" applyFont="1" applyBorder="1" applyAlignment="1">
      <alignment horizontal="center"/>
    </xf>
    <xf numFmtId="44" fontId="30" fillId="2" borderId="25" xfId="0" applyNumberFormat="1" applyFont="1" applyFill="1" applyBorder="1" applyAlignment="1"/>
    <xf numFmtId="44" fontId="30" fillId="2" borderId="27" xfId="0" applyNumberFormat="1" applyFont="1" applyFill="1" applyBorder="1" applyAlignment="1"/>
    <xf numFmtId="44" fontId="30" fillId="2" borderId="26" xfId="0" applyNumberFormat="1" applyFont="1" applyFill="1" applyBorder="1" applyAlignment="1"/>
    <xf numFmtId="44" fontId="34" fillId="2" borderId="25" xfId="0" applyNumberFormat="1" applyFont="1" applyFill="1" applyBorder="1" applyAlignment="1"/>
    <xf numFmtId="44" fontId="34" fillId="2" borderId="27" xfId="0" applyNumberFormat="1" applyFont="1" applyFill="1" applyBorder="1" applyAlignment="1"/>
    <xf numFmtId="44" fontId="34" fillId="2" borderId="26" xfId="0" applyNumberFormat="1" applyFont="1" applyFill="1" applyBorder="1" applyAlignment="1"/>
    <xf numFmtId="0" fontId="30" fillId="0" borderId="0" xfId="0" applyFont="1" applyAlignment="1">
      <alignment horizontal="right"/>
    </xf>
    <xf numFmtId="0" fontId="30" fillId="0" borderId="23" xfId="0" applyFont="1" applyBorder="1" applyAlignment="1">
      <alignment horizontal="right"/>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13" fillId="2" borderId="31"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7" fillId="0" borderId="0" xfId="0" applyFont="1" applyAlignment="1">
      <alignment horizontal="right"/>
    </xf>
    <xf numFmtId="0" fontId="27" fillId="0" borderId="23" xfId="0" applyFont="1" applyBorder="1" applyAlignment="1">
      <alignment horizontal="right"/>
    </xf>
    <xf numFmtId="0" fontId="9" fillId="0" borderId="111" xfId="0" applyFont="1" applyBorder="1" applyAlignment="1">
      <alignment horizontal="right" vertical="center"/>
    </xf>
    <xf numFmtId="0" fontId="9" fillId="0" borderId="55" xfId="0" applyFont="1" applyBorder="1" applyAlignment="1">
      <alignment horizontal="center" wrapText="1"/>
    </xf>
    <xf numFmtId="0" fontId="9" fillId="0" borderId="56" xfId="0" applyFont="1" applyBorder="1" applyAlignment="1">
      <alignment horizontal="center" wrapText="1"/>
    </xf>
    <xf numFmtId="0" fontId="9" fillId="0" borderId="57" xfId="0" applyFont="1" applyBorder="1" applyAlignment="1">
      <alignment horizontal="center" wrapText="1"/>
    </xf>
    <xf numFmtId="0" fontId="28" fillId="0" borderId="55" xfId="0" applyFont="1" applyBorder="1" applyAlignment="1">
      <alignment horizontal="center" wrapText="1"/>
    </xf>
    <xf numFmtId="0" fontId="28" fillId="0" borderId="56" xfId="0" applyFont="1" applyBorder="1" applyAlignment="1">
      <alignment horizontal="center" wrapText="1"/>
    </xf>
    <xf numFmtId="0" fontId="28" fillId="0" borderId="57" xfId="0" applyFont="1" applyBorder="1" applyAlignment="1">
      <alignment horizontal="center" wrapText="1"/>
    </xf>
    <xf numFmtId="0" fontId="11" fillId="0" borderId="55" xfId="0" applyFont="1" applyBorder="1" applyAlignment="1">
      <alignment horizontal="center" vertical="center" wrapText="1"/>
    </xf>
    <xf numFmtId="0" fontId="11" fillId="0" borderId="6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88" xfId="0" applyFont="1" applyBorder="1" applyAlignment="1">
      <alignment horizontal="center" vertical="center" wrapText="1"/>
    </xf>
    <xf numFmtId="0" fontId="15" fillId="5" borderId="25" xfId="4" applyFont="1" applyFill="1" applyBorder="1" applyAlignment="1">
      <alignment horizontal="center" vertical="center" wrapText="1"/>
    </xf>
    <xf numFmtId="0" fontId="15" fillId="5" borderId="26" xfId="4" applyFont="1" applyFill="1" applyBorder="1" applyAlignment="1">
      <alignment horizontal="center" vertical="center" wrapText="1"/>
    </xf>
    <xf numFmtId="0" fontId="8" fillId="0" borderId="69" xfId="4" applyFont="1" applyBorder="1" applyAlignment="1">
      <alignment horizontal="right" vertical="center" wrapText="1"/>
    </xf>
    <xf numFmtId="0" fontId="6" fillId="5" borderId="55" xfId="4" applyFont="1" applyFill="1" applyBorder="1" applyAlignment="1">
      <alignment horizontal="center" vertical="center" wrapText="1"/>
    </xf>
    <xf numFmtId="0" fontId="6" fillId="5" borderId="58" xfId="4" applyFont="1" applyFill="1" applyBorder="1" applyAlignment="1">
      <alignment horizontal="center" vertical="center" wrapText="1"/>
    </xf>
    <xf numFmtId="0" fontId="15" fillId="5" borderId="56"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6" fillId="5" borderId="71" xfId="4" applyFont="1" applyFill="1" applyBorder="1" applyAlignment="1">
      <alignment horizontal="center" vertical="center" wrapText="1"/>
    </xf>
    <xf numFmtId="0" fontId="7" fillId="0" borderId="0" xfId="4" applyFont="1" applyAlignment="1">
      <alignment horizontal="center"/>
    </xf>
    <xf numFmtId="0" fontId="5" fillId="0" borderId="42" xfId="4" applyFont="1" applyBorder="1" applyAlignment="1">
      <alignment horizontal="center" vertical="center" wrapText="1"/>
    </xf>
    <xf numFmtId="0" fontId="5" fillId="0" borderId="46" xfId="4" applyFont="1" applyBorder="1" applyAlignment="1">
      <alignment horizontal="center" vertical="center" wrapText="1"/>
    </xf>
    <xf numFmtId="0" fontId="6" fillId="2" borderId="47" xfId="4" applyFont="1" applyFill="1" applyBorder="1" applyAlignment="1">
      <alignment horizontal="center" vertical="center" wrapText="1"/>
    </xf>
    <xf numFmtId="0" fontId="6" fillId="2" borderId="46" xfId="4" applyFont="1" applyFill="1" applyBorder="1" applyAlignment="1">
      <alignment horizontal="center" vertical="center" wrapText="1"/>
    </xf>
    <xf numFmtId="8" fontId="16" fillId="2" borderId="60" xfId="4" applyNumberFormat="1" applyFont="1" applyFill="1" applyBorder="1" applyAlignment="1">
      <alignment horizontal="center" vertical="center" wrapText="1"/>
    </xf>
    <xf numFmtId="8" fontId="16" fillId="2" borderId="61" xfId="4" applyNumberFormat="1" applyFont="1" applyFill="1" applyBorder="1" applyAlignment="1">
      <alignment horizontal="center" vertical="center" wrapText="1"/>
    </xf>
    <xf numFmtId="0" fontId="26" fillId="0" borderId="43" xfId="4" applyFont="1" applyBorder="1" applyAlignment="1">
      <alignment horizontal="center"/>
    </xf>
    <xf numFmtId="0" fontId="26" fillId="0" borderId="44" xfId="4" applyFont="1" applyBorder="1" applyAlignment="1">
      <alignment horizontal="center"/>
    </xf>
    <xf numFmtId="0" fontId="26" fillId="0" borderId="45" xfId="4" applyFont="1" applyBorder="1" applyAlignment="1">
      <alignment horizontal="center"/>
    </xf>
    <xf numFmtId="8" fontId="16" fillId="2" borderId="63" xfId="4" applyNumberFormat="1" applyFont="1" applyFill="1" applyBorder="1" applyAlignment="1">
      <alignment horizontal="center" vertical="center" wrapText="1"/>
    </xf>
    <xf numFmtId="0" fontId="6" fillId="5" borderId="47" xfId="4" applyFont="1" applyFill="1" applyBorder="1" applyAlignment="1">
      <alignment horizontal="center" vertical="center" wrapText="1"/>
    </xf>
    <xf numFmtId="0" fontId="6" fillId="5" borderId="46" xfId="4" applyFont="1" applyFill="1" applyBorder="1" applyAlignment="1">
      <alignment horizontal="center" vertical="center" wrapText="1"/>
    </xf>
    <xf numFmtId="0" fontId="12" fillId="0" borderId="10" xfId="4" applyFont="1" applyBorder="1" applyAlignment="1">
      <alignment horizontal="center" vertical="center" wrapText="1"/>
    </xf>
    <xf numFmtId="0" fontId="12" fillId="0" borderId="0" xfId="4" applyFont="1" applyAlignment="1">
      <alignment horizontal="center" vertical="center" wrapText="1"/>
    </xf>
    <xf numFmtId="0" fontId="5" fillId="0" borderId="2" xfId="4" applyFont="1" applyBorder="1" applyAlignment="1">
      <alignment horizontal="right" vertical="center" wrapText="1"/>
    </xf>
    <xf numFmtId="0" fontId="5" fillId="0" borderId="8" xfId="4" applyFont="1" applyBorder="1" applyAlignment="1">
      <alignment horizontal="right" vertical="center" wrapText="1"/>
    </xf>
    <xf numFmtId="0" fontId="5" fillId="0" borderId="3" xfId="4" applyFont="1" applyBorder="1" applyAlignment="1">
      <alignment horizontal="right" vertical="center" wrapText="1"/>
    </xf>
    <xf numFmtId="0" fontId="5" fillId="0" borderId="8" xfId="4" applyFont="1" applyBorder="1" applyAlignment="1">
      <alignment horizontal="center" vertical="center" wrapText="1"/>
    </xf>
    <xf numFmtId="8" fontId="16" fillId="2" borderId="10" xfId="4" applyNumberFormat="1" applyFont="1" applyFill="1" applyBorder="1" applyAlignment="1">
      <alignment horizontal="center" vertical="center" wrapText="1"/>
    </xf>
    <xf numFmtId="8" fontId="16" fillId="2" borderId="49" xfId="4" applyNumberFormat="1" applyFont="1" applyFill="1" applyBorder="1" applyAlignment="1">
      <alignment horizontal="center" vertical="center" wrapText="1"/>
    </xf>
    <xf numFmtId="8" fontId="16" fillId="2" borderId="51" xfId="4" applyNumberFormat="1" applyFont="1" applyFill="1" applyBorder="1" applyAlignment="1">
      <alignment horizontal="center" vertical="center" wrapText="1"/>
    </xf>
    <xf numFmtId="8" fontId="16" fillId="2" borderId="53" xfId="4" applyNumberFormat="1" applyFont="1" applyFill="1" applyBorder="1" applyAlignment="1">
      <alignment horizontal="center" vertical="center" wrapText="1"/>
    </xf>
    <xf numFmtId="8" fontId="16" fillId="2" borderId="12" xfId="4" applyNumberFormat="1" applyFont="1" applyFill="1" applyBorder="1" applyAlignment="1">
      <alignment horizontal="center" vertical="center" wrapText="1"/>
    </xf>
    <xf numFmtId="8" fontId="16" fillId="2" borderId="52" xfId="4" applyNumberFormat="1" applyFont="1" applyFill="1" applyBorder="1" applyAlignment="1">
      <alignment horizontal="center" vertical="center" wrapText="1"/>
    </xf>
    <xf numFmtId="0" fontId="5" fillId="0" borderId="47" xfId="4" applyFont="1" applyBorder="1" applyAlignment="1">
      <alignment horizontal="center" vertical="center" wrapText="1"/>
    </xf>
    <xf numFmtId="0" fontId="5" fillId="0" borderId="37" xfId="4" applyFont="1" applyBorder="1" applyAlignment="1">
      <alignment horizontal="center" vertical="center" wrapText="1"/>
    </xf>
    <xf numFmtId="0" fontId="5" fillId="0" borderId="50" xfId="4" applyFont="1" applyBorder="1" applyAlignment="1">
      <alignment horizontal="center" vertical="center" wrapText="1"/>
    </xf>
    <xf numFmtId="0" fontId="5" fillId="0" borderId="85" xfId="4" applyFont="1" applyBorder="1" applyAlignment="1">
      <alignment horizontal="center"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6" fillId="5" borderId="2" xfId="4" applyFont="1" applyFill="1" applyBorder="1" applyAlignment="1">
      <alignment horizontal="center" vertical="center" wrapText="1"/>
    </xf>
    <xf numFmtId="0" fontId="6" fillId="5" borderId="8" xfId="4" applyFont="1" applyFill="1" applyBorder="1" applyAlignment="1">
      <alignment horizontal="center" vertical="center" wrapText="1"/>
    </xf>
    <xf numFmtId="0" fontId="6" fillId="5" borderId="3" xfId="4" applyFont="1" applyFill="1" applyBorder="1" applyAlignment="1">
      <alignment horizontal="center" vertical="center" wrapText="1"/>
    </xf>
    <xf numFmtId="0" fontId="65" fillId="5" borderId="0" xfId="0" applyFont="1" applyFill="1" applyAlignment="1">
      <alignment vertical="top" wrapText="1"/>
    </xf>
    <xf numFmtId="0" fontId="33" fillId="5" borderId="0" xfId="0" applyFont="1" applyFill="1" applyAlignment="1">
      <alignment vertical="top" wrapText="1"/>
    </xf>
    <xf numFmtId="0" fontId="31" fillId="0" borderId="0" xfId="0" applyFont="1" applyAlignment="1">
      <alignment horizontal="left" vertical="center" wrapText="1"/>
    </xf>
    <xf numFmtId="0" fontId="5" fillId="0" borderId="0" xfId="0" applyFont="1" applyAlignment="1">
      <alignment horizontal="right" vertical="center"/>
    </xf>
    <xf numFmtId="0" fontId="0" fillId="0" borderId="2"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5" fillId="0" borderId="0" xfId="0" applyFont="1" applyAlignment="1">
      <alignment horizontal="right"/>
    </xf>
    <xf numFmtId="0" fontId="5" fillId="0" borderId="2"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 xfId="0" applyFont="1" applyBorder="1" applyAlignment="1">
      <alignment horizontal="left" vertical="center" wrapText="1" indent="1"/>
    </xf>
    <xf numFmtId="0" fontId="39" fillId="0" borderId="36" xfId="0" applyFont="1" applyBorder="1" applyAlignment="1">
      <alignment horizontal="right" vertical="center" wrapText="1"/>
    </xf>
    <xf numFmtId="0" fontId="15" fillId="0" borderId="0" xfId="0" applyFont="1" applyAlignment="1">
      <alignment horizontal="right" vertical="center" wrapText="1"/>
    </xf>
    <xf numFmtId="167" fontId="38" fillId="6" borderId="0" xfId="10" applyNumberFormat="1" applyFont="1" applyFill="1" applyBorder="1" applyAlignment="1">
      <alignment horizontal="center" vertical="center" wrapText="1"/>
    </xf>
    <xf numFmtId="0" fontId="6" fillId="0" borderId="54"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2" xfId="0" applyFont="1" applyBorder="1" applyAlignment="1">
      <alignment horizontal="left" vertical="center" wrapText="1" indent="1"/>
    </xf>
    <xf numFmtId="3" fontId="38" fillId="6" borderId="13" xfId="0" applyNumberFormat="1" applyFont="1" applyFill="1" applyBorder="1" applyAlignment="1">
      <alignment horizontal="center" vertical="center"/>
    </xf>
    <xf numFmtId="2" fontId="38" fillId="6" borderId="13" xfId="0" applyNumberFormat="1" applyFont="1" applyFill="1" applyBorder="1" applyAlignment="1">
      <alignment horizontal="center" vertical="center"/>
    </xf>
    <xf numFmtId="2" fontId="38" fillId="6" borderId="6" xfId="0" applyNumberFormat="1" applyFont="1" applyFill="1" applyBorder="1" applyAlignment="1">
      <alignment horizontal="center" vertical="center"/>
    </xf>
    <xf numFmtId="0" fontId="15" fillId="0" borderId="0" xfId="0" applyFont="1" applyAlignment="1">
      <alignment horizontal="left" vertical="center" wrapText="1"/>
    </xf>
    <xf numFmtId="1" fontId="6" fillId="6" borderId="5" xfId="0" applyNumberFormat="1"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5" fillId="0" borderId="36" xfId="0" applyFont="1" applyBorder="1" applyAlignment="1">
      <alignment horizontal="left" vertical="center" wrapText="1" indent="2"/>
    </xf>
    <xf numFmtId="0" fontId="15" fillId="0" borderId="0" xfId="0" applyFont="1" applyAlignment="1">
      <alignment horizontal="left" vertical="center" wrapText="1" indent="2"/>
    </xf>
    <xf numFmtId="0" fontId="38" fillId="0" borderId="41" xfId="0" applyFont="1" applyBorder="1" applyAlignment="1">
      <alignment horizontal="right" vertical="center" wrapText="1"/>
    </xf>
    <xf numFmtId="0" fontId="38" fillId="0" borderId="13" xfId="0" applyFont="1" applyBorder="1" applyAlignment="1">
      <alignment horizontal="right" vertical="center" wrapText="1"/>
    </xf>
    <xf numFmtId="168" fontId="38" fillId="6" borderId="13" xfId="0" applyNumberFormat="1" applyFont="1" applyFill="1" applyBorder="1" applyAlignment="1">
      <alignment horizontal="center" vertical="center" wrapText="1"/>
    </xf>
    <xf numFmtId="168" fontId="38" fillId="6" borderId="6" xfId="0" applyNumberFormat="1" applyFont="1" applyFill="1" applyBorder="1" applyAlignment="1">
      <alignment horizontal="center" vertical="center" wrapText="1"/>
    </xf>
    <xf numFmtId="0" fontId="42" fillId="0" borderId="13" xfId="0" applyFont="1" applyBorder="1" applyAlignment="1">
      <alignment horizontal="left" wrapText="1"/>
    </xf>
    <xf numFmtId="0" fontId="13" fillId="0" borderId="2" xfId="0" applyFont="1" applyBorder="1" applyAlignment="1">
      <alignment horizontal="right" vertical="center" wrapText="1"/>
    </xf>
    <xf numFmtId="0" fontId="13" fillId="0" borderId="8" xfId="0" applyFont="1" applyBorder="1" applyAlignment="1">
      <alignment horizontal="right" vertical="center" wrapText="1"/>
    </xf>
    <xf numFmtId="0" fontId="13" fillId="0" borderId="3" xfId="0" applyFont="1" applyBorder="1" applyAlignment="1">
      <alignment horizontal="right" vertical="center" wrapText="1"/>
    </xf>
    <xf numFmtId="0" fontId="15" fillId="0" borderId="41" xfId="0" applyFont="1" applyBorder="1" applyAlignment="1">
      <alignment horizontal="right" vertical="center"/>
    </xf>
    <xf numFmtId="0" fontId="15" fillId="0" borderId="13" xfId="0" applyFont="1" applyBorder="1" applyAlignment="1">
      <alignment horizontal="right" vertical="center"/>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6" fontId="38" fillId="6" borderId="13" xfId="0" applyNumberFormat="1" applyFont="1" applyFill="1" applyBorder="1" applyAlignment="1">
      <alignment horizontal="center" vertical="center"/>
    </xf>
    <xf numFmtId="164" fontId="47" fillId="6" borderId="13" xfId="0" applyNumberFormat="1" applyFont="1" applyFill="1" applyBorder="1" applyAlignment="1">
      <alignment horizontal="center" vertical="center" wrapText="1"/>
    </xf>
    <xf numFmtId="10" fontId="47" fillId="6" borderId="13" xfId="10" applyNumberFormat="1" applyFont="1" applyFill="1" applyBorder="1" applyAlignment="1">
      <alignment horizontal="center" vertical="center" wrapText="1"/>
    </xf>
    <xf numFmtId="10" fontId="47" fillId="6" borderId="6" xfId="10" applyNumberFormat="1" applyFont="1" applyFill="1" applyBorder="1" applyAlignment="1">
      <alignment horizontal="center" vertical="center" wrapText="1"/>
    </xf>
    <xf numFmtId="0" fontId="27" fillId="0" borderId="0" xfId="0" applyFont="1" applyAlignment="1">
      <alignment horizontal="right" vertical="center"/>
    </xf>
    <xf numFmtId="0" fontId="53" fillId="0" borderId="77" xfId="0" applyFont="1" applyBorder="1" applyAlignment="1">
      <alignment horizontal="center" vertical="center" wrapText="1"/>
    </xf>
    <xf numFmtId="0" fontId="53" fillId="0" borderId="76" xfId="0" applyFont="1" applyBorder="1" applyAlignment="1">
      <alignment horizontal="center" vertical="center" wrapText="1"/>
    </xf>
    <xf numFmtId="0" fontId="53" fillId="0" borderId="71" xfId="0" applyFont="1" applyBorder="1" applyAlignment="1">
      <alignment horizontal="center" vertical="center" wrapText="1"/>
    </xf>
    <xf numFmtId="0" fontId="11" fillId="0" borderId="74" xfId="0" applyFont="1" applyBorder="1" applyAlignment="1">
      <alignment horizontal="center"/>
    </xf>
    <xf numFmtId="0" fontId="11" fillId="0" borderId="76" xfId="0" applyFont="1" applyBorder="1" applyAlignment="1">
      <alignment horizontal="center"/>
    </xf>
    <xf numFmtId="0" fontId="53" fillId="0" borderId="74" xfId="0" applyFont="1" applyBorder="1" applyAlignment="1">
      <alignment horizontal="center" vertical="center" wrapText="1"/>
    </xf>
    <xf numFmtId="0" fontId="11" fillId="0" borderId="55" xfId="0" applyFont="1" applyBorder="1" applyAlignment="1">
      <alignment horizontal="center"/>
    </xf>
    <xf numFmtId="0" fontId="11" fillId="0" borderId="56" xfId="0" applyFont="1" applyBorder="1" applyAlignment="1">
      <alignment horizontal="center"/>
    </xf>
    <xf numFmtId="0" fontId="11" fillId="0" borderId="57" xfId="0" applyFont="1" applyBorder="1" applyAlignment="1">
      <alignment horizontal="center"/>
    </xf>
    <xf numFmtId="0" fontId="11" fillId="0" borderId="75" xfId="0" applyFont="1" applyBorder="1" applyAlignment="1">
      <alignment horizontal="center"/>
    </xf>
    <xf numFmtId="0" fontId="11" fillId="0" borderId="39" xfId="0" applyFont="1" applyBorder="1" applyAlignment="1">
      <alignment horizontal="center"/>
    </xf>
    <xf numFmtId="0" fontId="11" fillId="0" borderId="73" xfId="0" applyFont="1" applyBorder="1" applyAlignment="1">
      <alignment horizontal="center"/>
    </xf>
    <xf numFmtId="0" fontId="11" fillId="0" borderId="35" xfId="0" applyFont="1" applyBorder="1" applyAlignment="1">
      <alignment horizontal="center"/>
    </xf>
    <xf numFmtId="0" fontId="9" fillId="0" borderId="113" xfId="0" applyFont="1" applyBorder="1" applyAlignment="1">
      <alignment horizontal="right" vertical="center"/>
    </xf>
    <xf numFmtId="0" fontId="9" fillId="0" borderId="81" xfId="0" applyFont="1" applyBorder="1" applyAlignment="1">
      <alignment horizontal="right" vertical="center"/>
    </xf>
    <xf numFmtId="0" fontId="9" fillId="0" borderId="92" xfId="0" applyFont="1" applyBorder="1" applyAlignment="1">
      <alignment horizontal="right" vertical="center"/>
    </xf>
    <xf numFmtId="0" fontId="9" fillId="0" borderId="51" xfId="0" applyFont="1" applyBorder="1" applyAlignment="1">
      <alignment horizontal="right" vertical="center"/>
    </xf>
    <xf numFmtId="0" fontId="9" fillId="0" borderId="57"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11" fillId="0" borderId="58" xfId="0" applyFont="1" applyBorder="1" applyAlignment="1">
      <alignment horizontal="center"/>
    </xf>
    <xf numFmtId="0" fontId="11" fillId="0" borderId="60" xfId="0" applyFont="1" applyBorder="1" applyAlignment="1">
      <alignment horizontal="center"/>
    </xf>
    <xf numFmtId="0" fontId="11" fillId="0" borderId="11" xfId="0" applyFont="1" applyBorder="1" applyAlignment="1">
      <alignment horizontal="center"/>
    </xf>
    <xf numFmtId="0" fontId="11" fillId="0" borderId="70" xfId="0" applyFont="1" applyBorder="1" applyAlignment="1">
      <alignment horizontal="center"/>
    </xf>
    <xf numFmtId="0" fontId="11" fillId="0" borderId="59" xfId="0" applyFont="1" applyBorder="1" applyAlignment="1">
      <alignment horizontal="center"/>
    </xf>
    <xf numFmtId="0" fontId="11" fillId="0" borderId="61" xfId="0" applyFont="1" applyBorder="1" applyAlignment="1">
      <alignment horizontal="center"/>
    </xf>
    <xf numFmtId="0" fontId="9" fillId="0" borderId="11" xfId="0" applyFont="1" applyBorder="1" applyAlignment="1">
      <alignment horizontal="center"/>
    </xf>
    <xf numFmtId="0" fontId="9" fillId="0" borderId="70" xfId="0" applyFont="1" applyBorder="1" applyAlignment="1">
      <alignment horizontal="center"/>
    </xf>
    <xf numFmtId="0" fontId="9" fillId="0" borderId="5" xfId="0" applyFont="1" applyBorder="1" applyAlignment="1">
      <alignment horizontal="center" textRotation="90"/>
    </xf>
    <xf numFmtId="0" fontId="9" fillId="0" borderId="9" xfId="0" applyFont="1" applyBorder="1" applyAlignment="1">
      <alignment horizontal="center" textRotation="90"/>
    </xf>
    <xf numFmtId="0" fontId="9" fillId="0" borderId="7" xfId="0" applyFont="1" applyBorder="1" applyAlignment="1">
      <alignment horizontal="center" textRotation="90"/>
    </xf>
    <xf numFmtId="0" fontId="9" fillId="0" borderId="74" xfId="0" applyFont="1" applyBorder="1" applyAlignment="1">
      <alignment horizontal="center" textRotation="90"/>
    </xf>
    <xf numFmtId="0" fontId="9" fillId="0" borderId="76" xfId="0" applyFont="1" applyBorder="1" applyAlignment="1">
      <alignment horizontal="center" textRotation="90"/>
    </xf>
    <xf numFmtId="0" fontId="9" fillId="0" borderId="91" xfId="0" applyFont="1" applyBorder="1" applyAlignment="1">
      <alignment horizontal="center" textRotation="90"/>
    </xf>
    <xf numFmtId="0" fontId="9" fillId="0" borderId="75" xfId="0" applyFont="1" applyBorder="1" applyAlignment="1">
      <alignment horizontal="center" wrapText="1"/>
    </xf>
    <xf numFmtId="0" fontId="9" fillId="0" borderId="39" xfId="0" applyFont="1" applyBorder="1" applyAlignment="1">
      <alignment horizontal="center" wrapText="1"/>
    </xf>
    <xf numFmtId="0" fontId="9" fillId="0" borderId="94" xfId="0" applyFont="1" applyBorder="1" applyAlignment="1">
      <alignment horizontal="center" wrapText="1"/>
    </xf>
    <xf numFmtId="0" fontId="9" fillId="0" borderId="55" xfId="0" applyFont="1" applyBorder="1" applyAlignment="1">
      <alignment horizontal="center"/>
    </xf>
    <xf numFmtId="0" fontId="9" fillId="0" borderId="56" xfId="0" applyFont="1" applyBorder="1" applyAlignment="1">
      <alignment horizontal="center"/>
    </xf>
    <xf numFmtId="0" fontId="9" fillId="0" borderId="121" xfId="0" applyFont="1" applyBorder="1" applyAlignment="1">
      <alignment horizontal="right" vertical="center"/>
    </xf>
    <xf numFmtId="0" fontId="9" fillId="0" borderId="122" xfId="0" applyFont="1" applyBorder="1" applyAlignment="1">
      <alignment horizontal="right" vertical="center"/>
    </xf>
    <xf numFmtId="0" fontId="9" fillId="0" borderId="123" xfId="0" applyFont="1" applyBorder="1" applyAlignment="1">
      <alignment horizontal="right" vertical="center"/>
    </xf>
    <xf numFmtId="0" fontId="9" fillId="0" borderId="55" xfId="0" applyFont="1" applyBorder="1" applyAlignment="1">
      <alignment horizontal="center" textRotation="90"/>
    </xf>
    <xf numFmtId="0" fontId="9" fillId="0" borderId="58" xfId="0" applyFont="1" applyBorder="1" applyAlignment="1">
      <alignment horizontal="center" textRotation="90"/>
    </xf>
    <xf numFmtId="0" fontId="9" fillId="0" borderId="56" xfId="0" applyFont="1" applyBorder="1" applyAlignment="1">
      <alignment horizontal="center" textRotation="90"/>
    </xf>
    <xf numFmtId="0" fontId="9" fillId="0" borderId="11" xfId="0" applyFont="1" applyBorder="1" applyAlignment="1">
      <alignment horizontal="center" textRotation="90"/>
    </xf>
    <xf numFmtId="0" fontId="9" fillId="0" borderId="25" xfId="0" applyFont="1" applyBorder="1" applyAlignment="1">
      <alignment horizontal="center" wrapText="1"/>
    </xf>
    <xf numFmtId="0" fontId="9" fillId="0" borderId="95" xfId="0" applyFont="1" applyBorder="1" applyAlignment="1">
      <alignment horizontal="center"/>
    </xf>
    <xf numFmtId="0" fontId="9" fillId="0" borderId="5" xfId="0" applyFont="1" applyBorder="1" applyAlignment="1">
      <alignment horizontal="center" textRotation="90" wrapText="1"/>
    </xf>
    <xf numFmtId="0" fontId="9" fillId="0" borderId="9" xfId="0" applyFont="1" applyBorder="1" applyAlignment="1">
      <alignment horizontal="center" textRotation="90" wrapText="1"/>
    </xf>
    <xf numFmtId="0" fontId="9" fillId="0" borderId="7" xfId="0" applyFont="1" applyBorder="1" applyAlignment="1">
      <alignment horizontal="center" textRotation="90" wrapText="1"/>
    </xf>
    <xf numFmtId="0" fontId="53" fillId="12" borderId="115" xfId="0" applyFont="1" applyFill="1" applyBorder="1" applyAlignment="1">
      <alignment horizontal="center"/>
    </xf>
    <xf numFmtId="0" fontId="53" fillId="12" borderId="118" xfId="0" applyFont="1" applyFill="1" applyBorder="1" applyAlignment="1">
      <alignment horizontal="center"/>
    </xf>
    <xf numFmtId="0" fontId="53" fillId="12" borderId="119" xfId="0" applyFont="1" applyFill="1" applyBorder="1" applyAlignment="1">
      <alignment horizontal="center"/>
    </xf>
    <xf numFmtId="0" fontId="53" fillId="12" borderId="69" xfId="0" applyFont="1" applyFill="1" applyBorder="1" applyAlignment="1">
      <alignment horizontal="center"/>
    </xf>
    <xf numFmtId="0" fontId="0" fillId="5" borderId="11" xfId="0" applyFill="1" applyBorder="1" applyAlignment="1">
      <alignment vertical="center"/>
    </xf>
    <xf numFmtId="0" fontId="9" fillId="0" borderId="11" xfId="0" applyFont="1" applyBorder="1" applyAlignment="1">
      <alignment horizontal="center" vertical="center"/>
    </xf>
    <xf numFmtId="0" fontId="0" fillId="5" borderId="11" xfId="0" applyFill="1" applyBorder="1" applyAlignment="1">
      <alignment vertical="center" wrapText="1"/>
    </xf>
    <xf numFmtId="0" fontId="31" fillId="5" borderId="0" xfId="0" applyFont="1" applyFill="1" applyAlignment="1">
      <alignment horizontal="left"/>
    </xf>
    <xf numFmtId="0" fontId="9" fillId="0" borderId="34" xfId="0" applyFont="1" applyBorder="1" applyAlignment="1">
      <alignment horizontal="right" vertical="center"/>
    </xf>
    <xf numFmtId="0" fontId="9" fillId="0" borderId="1" xfId="0" applyFont="1" applyBorder="1" applyAlignment="1">
      <alignment horizontal="right" vertical="center"/>
    </xf>
    <xf numFmtId="0" fontId="9" fillId="0" borderId="24" xfId="0" applyFont="1" applyBorder="1" applyAlignment="1">
      <alignment horizontal="right" vertical="center"/>
    </xf>
    <xf numFmtId="0" fontId="5" fillId="13" borderId="11" xfId="0" applyFont="1" applyFill="1" applyBorder="1" applyAlignment="1">
      <alignment horizontal="center" vertical="center"/>
    </xf>
    <xf numFmtId="0" fontId="27" fillId="0" borderId="13" xfId="0" applyFont="1" applyBorder="1" applyAlignment="1">
      <alignment horizontal="center"/>
    </xf>
    <xf numFmtId="0" fontId="27" fillId="0" borderId="2" xfId="0" applyFont="1" applyBorder="1" applyAlignment="1">
      <alignment horizontal="center"/>
    </xf>
    <xf numFmtId="0" fontId="27" fillId="0" borderId="8" xfId="0" applyFont="1" applyBorder="1" applyAlignment="1">
      <alignment horizontal="center"/>
    </xf>
    <xf numFmtId="0" fontId="27" fillId="0" borderId="3" xfId="0" applyFont="1" applyBorder="1" applyAlignment="1">
      <alignment horizontal="center"/>
    </xf>
    <xf numFmtId="0" fontId="0" fillId="0" borderId="90" xfId="0" applyBorder="1" applyAlignment="1">
      <alignment horizontal="center" textRotation="90" wrapText="1"/>
    </xf>
    <xf numFmtId="0" fontId="0" fillId="0" borderId="3" xfId="0" applyBorder="1" applyAlignment="1">
      <alignment horizontal="center" textRotation="90" wrapText="1"/>
    </xf>
    <xf numFmtId="0" fontId="0" fillId="0" borderId="2" xfId="0" applyBorder="1" applyAlignment="1">
      <alignment horizontal="center" textRotation="90" wrapText="1"/>
    </xf>
    <xf numFmtId="0" fontId="0" fillId="0" borderId="89" xfId="0" applyBorder="1" applyAlignment="1">
      <alignment horizontal="center" textRotation="90" wrapText="1"/>
    </xf>
    <xf numFmtId="0" fontId="10" fillId="0" borderId="64" xfId="0" applyFont="1" applyBorder="1" applyAlignment="1">
      <alignment horizontal="center"/>
    </xf>
    <xf numFmtId="0" fontId="10" fillId="0" borderId="85" xfId="0" applyFont="1" applyBorder="1" applyAlignment="1">
      <alignment horizontal="center"/>
    </xf>
    <xf numFmtId="0" fontId="10" fillId="0" borderId="65" xfId="0" applyFont="1" applyBorder="1" applyAlignment="1">
      <alignment horizontal="center"/>
    </xf>
    <xf numFmtId="0" fontId="10" fillId="0" borderId="64" xfId="0" applyFont="1" applyBorder="1" applyAlignment="1">
      <alignment horizontal="center" wrapText="1"/>
    </xf>
    <xf numFmtId="0" fontId="10" fillId="0" borderId="85" xfId="0" applyFont="1" applyBorder="1" applyAlignment="1">
      <alignment horizontal="center" wrapText="1"/>
    </xf>
    <xf numFmtId="0" fontId="10" fillId="0" borderId="65" xfId="0" applyFont="1" applyBorder="1" applyAlignment="1">
      <alignment horizontal="center" wrapText="1"/>
    </xf>
    <xf numFmtId="0" fontId="0" fillId="0" borderId="64" xfId="0" applyBorder="1" applyAlignment="1">
      <alignment horizontal="center" textRotation="90" wrapText="1"/>
    </xf>
    <xf numFmtId="0" fontId="0" fillId="0" borderId="85" xfId="0" applyBorder="1" applyAlignment="1">
      <alignment horizontal="center" textRotation="90" wrapText="1"/>
    </xf>
    <xf numFmtId="0" fontId="0" fillId="0" borderId="65" xfId="0" applyBorder="1" applyAlignment="1">
      <alignment horizontal="center" textRotation="90" wrapText="1"/>
    </xf>
    <xf numFmtId="0" fontId="13" fillId="0" borderId="64" xfId="0" applyFont="1" applyBorder="1" applyAlignment="1">
      <alignment horizontal="right"/>
    </xf>
    <xf numFmtId="0" fontId="13" fillId="0" borderId="85" xfId="0" applyFont="1" applyBorder="1" applyAlignment="1">
      <alignment horizontal="right"/>
    </xf>
    <xf numFmtId="0" fontId="13" fillId="0" borderId="65" xfId="0" applyFont="1" applyBorder="1" applyAlignment="1">
      <alignment horizontal="right"/>
    </xf>
    <xf numFmtId="0" fontId="0" fillId="0" borderId="11" xfId="0" applyBorder="1" applyAlignment="1">
      <alignment horizontal="center" textRotation="90" wrapText="1"/>
    </xf>
    <xf numFmtId="0" fontId="0" fillId="0" borderId="25" xfId="0" applyBorder="1" applyAlignment="1">
      <alignment horizontal="center" wrapText="1"/>
    </xf>
    <xf numFmtId="0" fontId="0" fillId="0" borderId="8" xfId="0" applyBorder="1" applyAlignment="1">
      <alignment horizontal="center" textRotation="90" wrapText="1"/>
    </xf>
    <xf numFmtId="0" fontId="0" fillId="0" borderId="23" xfId="0" applyBorder="1" applyAlignment="1">
      <alignment horizontal="center" textRotation="90"/>
    </xf>
    <xf numFmtId="0" fontId="10" fillId="0" borderId="23" xfId="0" applyFont="1" applyBorder="1" applyAlignment="1">
      <alignment horizontal="center" wrapText="1"/>
    </xf>
    <xf numFmtId="0" fontId="10" fillId="0" borderId="35" xfId="0" applyFont="1" applyBorder="1" applyAlignment="1">
      <alignment horizontal="center" wrapText="1"/>
    </xf>
    <xf numFmtId="0" fontId="0" fillId="0" borderId="23" xfId="0" applyBorder="1" applyAlignment="1">
      <alignment horizontal="right"/>
    </xf>
    <xf numFmtId="0" fontId="0" fillId="0" borderId="35" xfId="0" applyBorder="1" applyAlignment="1">
      <alignment horizontal="right"/>
    </xf>
    <xf numFmtId="0" fontId="10" fillId="0" borderId="76" xfId="0" applyFont="1" applyBorder="1" applyAlignment="1">
      <alignment horizontal="center"/>
    </xf>
    <xf numFmtId="0" fontId="10" fillId="0" borderId="35" xfId="0" applyFont="1" applyBorder="1" applyAlignment="1">
      <alignment horizontal="center"/>
    </xf>
    <xf numFmtId="0" fontId="10" fillId="0" borderId="39" xfId="0" applyFont="1" applyBorder="1" applyAlignment="1">
      <alignment horizontal="center"/>
    </xf>
    <xf numFmtId="0" fontId="10" fillId="0" borderId="74" xfId="0" applyFont="1" applyBorder="1" applyAlignment="1">
      <alignment horizontal="center"/>
    </xf>
    <xf numFmtId="0" fontId="10" fillId="0" borderId="73" xfId="0" applyFont="1" applyBorder="1" applyAlignment="1">
      <alignment horizontal="center"/>
    </xf>
    <xf numFmtId="0" fontId="10" fillId="0" borderId="75" xfId="0" applyFont="1" applyBorder="1" applyAlignment="1">
      <alignment horizontal="center"/>
    </xf>
    <xf numFmtId="0" fontId="10" fillId="0" borderId="33" xfId="0" applyFont="1" applyBorder="1" applyAlignment="1">
      <alignment horizontal="center" wrapText="1"/>
    </xf>
  </cellXfs>
  <cellStyles count="13">
    <cellStyle name="Comma" xfId="8" builtinId="3"/>
    <cellStyle name="Currency" xfId="6" builtinId="4"/>
    <cellStyle name="Currency 2" xfId="5" xr:uid="{50B16756-1C09-4F17-BE74-3E2FF45AD7E9}"/>
    <cellStyle name="Currency 3" xfId="11" xr:uid="{BA39A32A-06A9-4D59-8C1B-31BECE43F780}"/>
    <cellStyle name="Hyperlink" xfId="9" builtinId="8"/>
    <cellStyle name="Normal" xfId="0" builtinId="0"/>
    <cellStyle name="Normal 15" xfId="7" xr:uid="{32C8952F-95FD-417F-9C67-145252FFFF60}"/>
    <cellStyle name="Normal 2" xfId="1" xr:uid="{DC59305A-7B72-4CDE-822A-18F6CAF12C0A}"/>
    <cellStyle name="Normal 2 2" xfId="2" xr:uid="{F91732B2-DFCB-425D-AD26-BD73F3AF6014}"/>
    <cellStyle name="Normal 3" xfId="4" xr:uid="{68E66DED-ABDE-46A1-B058-4DEB03B0B52B}"/>
    <cellStyle name="Normal 6" xfId="3" xr:uid="{529EFF10-DE79-424D-8608-3C3EDABEC924}"/>
    <cellStyle name="Percent" xfId="10" builtinId="5"/>
    <cellStyle name="Percent 2" xfId="12" xr:uid="{FC1C68B9-D5DD-42CC-989C-6FC146AAA01E}"/>
  </cellStyles>
  <dxfs count="57">
    <dxf>
      <fill>
        <patternFill>
          <bgColor theme="1"/>
        </patternFill>
      </fill>
    </dxf>
    <dxf>
      <fill>
        <patternFill>
          <bgColor rgb="FFFF0000"/>
        </patternFill>
      </fill>
    </dxf>
    <dxf>
      <fill>
        <patternFill>
          <bgColor rgb="FFFFFF00"/>
        </patternFill>
      </fill>
    </dxf>
    <dxf>
      <font>
        <strike/>
      </font>
      <fill>
        <patternFill>
          <bgColor theme="1"/>
        </patternFill>
      </fill>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medium">
          <color indexed="64"/>
        </vertical>
        <horizontal style="thin">
          <color indexed="64"/>
        </horizontal>
      </border>
    </dxf>
    <dxf>
      <font>
        <b val="0"/>
        <i val="0"/>
        <strike val="0"/>
        <condense val="0"/>
        <extend val="0"/>
        <outline val="0"/>
        <shadow val="0"/>
        <u val="none"/>
        <vertAlign val="baseline"/>
        <sz val="8"/>
        <color theme="1"/>
        <name val="Arial"/>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alignment horizontal="center" wrapText="0" indent="0" justifyLastLine="0" shrinkToFit="0" readingOrder="0"/>
    </dxf>
    <dxf>
      <border outline="0">
        <left style="medium">
          <color rgb="FF000000"/>
        </left>
        <right style="thin">
          <color rgb="FF000000"/>
        </right>
        <bottom style="double">
          <color rgb="FF000000"/>
        </bottom>
      </border>
    </dxf>
    <dxf>
      <font>
        <b val="0"/>
        <i val="0"/>
        <strike val="0"/>
        <condense val="0"/>
        <extend val="0"/>
        <outline val="0"/>
        <shadow val="0"/>
        <u val="none"/>
        <vertAlign val="baseline"/>
        <sz val="8"/>
        <color rgb="FF000000"/>
        <name val="Arial"/>
        <family val="2"/>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font>
      <fill>
        <patternFill>
          <bgColor theme="1"/>
        </patternFill>
      </fill>
    </dxf>
    <dxf>
      <font>
        <color auto="1"/>
      </font>
      <fill>
        <patternFill>
          <bgColor rgb="FFFFC000"/>
        </patternFill>
      </fill>
    </dxf>
    <dxf>
      <font>
        <strike val="0"/>
      </font>
      <fill>
        <patternFill>
          <bgColor theme="1"/>
        </patternFill>
      </fill>
    </dxf>
    <dxf>
      <font>
        <strike/>
      </font>
      <fill>
        <patternFill>
          <bgColor theme="1"/>
        </patternFill>
      </fill>
    </dxf>
    <dxf>
      <font>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3399FF"/>
      <color rgb="FFFFCCCC"/>
      <color rgb="FFFFCCFF"/>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LOOKUP!B47" lockText="1" noThreeD="1"/>
</file>

<file path=xl/ctrlProps/ctrlProp40.xml><?xml version="1.0" encoding="utf-8"?>
<formControlPr xmlns="http://schemas.microsoft.com/office/spreadsheetml/2009/9/main" objectType="CheckBox" fmlaLink="LOOKUP!C47"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OOKUP!D47"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LOOKUP!A40" lockText="1" noThreeD="1"/>
</file>

<file path=xl/ctrlProps/ctrlProp49.xml><?xml version="1.0" encoding="utf-8"?>
<formControlPr xmlns="http://schemas.microsoft.com/office/spreadsheetml/2009/9/main" objectType="CheckBox" fmlaLink="LOOKUP!$R$36" lockText="1" noThreeD="1"/>
</file>

<file path=xl/ctrlProps/ctrlProp50.xml><?xml version="1.0" encoding="utf-8"?>
<formControlPr xmlns="http://schemas.microsoft.com/office/spreadsheetml/2009/9/main" objectType="CheckBox" fmlaLink="LOOKUP!$S$3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26</xdr:row>
          <xdr:rowOff>152400</xdr:rowOff>
        </xdr:from>
        <xdr:to>
          <xdr:col>7</xdr:col>
          <xdr:colOff>152400</xdr:colOff>
          <xdr:row>27</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Signal Synchronization Network Corridor / Priority Corridor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26</xdr:row>
          <xdr:rowOff>171450</xdr:rowOff>
        </xdr:from>
        <xdr:to>
          <xdr:col>12</xdr:col>
          <xdr:colOff>66675</xdr:colOff>
          <xdr:row>27</xdr:row>
          <xdr:rowOff>171450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Master Plan of Arterial Highways Corridor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16</xdr:row>
          <xdr:rowOff>0</xdr:rowOff>
        </xdr:from>
        <xdr:to>
          <xdr:col>3</xdr:col>
          <xdr:colOff>485775</xdr:colOff>
          <xdr:row>17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Anaheim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17</xdr:row>
          <xdr:rowOff>161925</xdr:rowOff>
        </xdr:from>
        <xdr:to>
          <xdr:col>3</xdr:col>
          <xdr:colOff>495300</xdr:colOff>
          <xdr:row>19</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Buena Park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18</xdr:row>
          <xdr:rowOff>171450</xdr:rowOff>
        </xdr:from>
        <xdr:to>
          <xdr:col>3</xdr:col>
          <xdr:colOff>495300</xdr:colOff>
          <xdr:row>20</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Caltrans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20</xdr:row>
          <xdr:rowOff>0</xdr:rowOff>
        </xdr:from>
        <xdr:to>
          <xdr:col>3</xdr:col>
          <xdr:colOff>495300</xdr:colOff>
          <xdr:row>21</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Costa Mesa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9525</xdr:rowOff>
        </xdr:from>
        <xdr:to>
          <xdr:col>6</xdr:col>
          <xdr:colOff>57150</xdr:colOff>
          <xdr:row>16</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Cypress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171450</xdr:rowOff>
        </xdr:from>
        <xdr:to>
          <xdr:col>6</xdr:col>
          <xdr:colOff>57150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Dana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6</xdr:col>
          <xdr:colOff>47625</xdr:colOff>
          <xdr:row>18</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Fountain Valley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161925</xdr:rowOff>
        </xdr:from>
        <xdr:to>
          <xdr:col>6</xdr:col>
          <xdr:colOff>57150</xdr:colOff>
          <xdr:row>19</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Fullerton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6</xdr:col>
          <xdr:colOff>57150</xdr:colOff>
          <xdr:row>20</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Garden Grove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171450</xdr:rowOff>
        </xdr:from>
        <xdr:to>
          <xdr:col>6</xdr:col>
          <xdr:colOff>57150</xdr:colOff>
          <xdr:row>21</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Huntington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9525</xdr:rowOff>
        </xdr:from>
        <xdr:to>
          <xdr:col>9</xdr:col>
          <xdr:colOff>0</xdr:colOff>
          <xdr:row>16</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 Habra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171450</xdr:rowOff>
        </xdr:from>
        <xdr:to>
          <xdr:col>9</xdr:col>
          <xdr:colOff>0</xdr:colOff>
          <xdr:row>17</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 Palma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9</xdr:col>
          <xdr:colOff>0</xdr:colOff>
          <xdr:row>18</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Laguna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161925</xdr:rowOff>
        </xdr:from>
        <xdr:to>
          <xdr:col>9</xdr:col>
          <xdr:colOff>0</xdr:colOff>
          <xdr:row>19</xdr:row>
          <xdr:rowOff>9525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Laguna Hills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16</xdr:row>
          <xdr:rowOff>0</xdr:rowOff>
        </xdr:from>
        <xdr:to>
          <xdr:col>10</xdr:col>
          <xdr:colOff>523875</xdr:colOff>
          <xdr:row>17</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Mission Viejo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17</xdr:row>
          <xdr:rowOff>161925</xdr:rowOff>
        </xdr:from>
        <xdr:to>
          <xdr:col>10</xdr:col>
          <xdr:colOff>514350</xdr:colOff>
          <xdr:row>19</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Orange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xdr:row>
          <xdr:rowOff>161925</xdr:rowOff>
        </xdr:from>
        <xdr:to>
          <xdr:col>10</xdr:col>
          <xdr:colOff>514350</xdr:colOff>
          <xdr:row>20</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Placentia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19</xdr:row>
          <xdr:rowOff>161925</xdr:rowOff>
        </xdr:from>
        <xdr:to>
          <xdr:col>10</xdr:col>
          <xdr:colOff>514350</xdr:colOff>
          <xdr:row>21</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Rancho Santa Margarita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20</xdr:row>
          <xdr:rowOff>161925</xdr:rowOff>
        </xdr:from>
        <xdr:to>
          <xdr:col>10</xdr:col>
          <xdr:colOff>514350</xdr:colOff>
          <xdr:row>22</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San Clemente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15</xdr:row>
          <xdr:rowOff>9525</xdr:rowOff>
        </xdr:from>
        <xdr:to>
          <xdr:col>12</xdr:col>
          <xdr:colOff>762000</xdr:colOff>
          <xdr:row>16</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Santa 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15</xdr:row>
          <xdr:rowOff>171450</xdr:rowOff>
        </xdr:from>
        <xdr:to>
          <xdr:col>12</xdr:col>
          <xdr:colOff>762000</xdr:colOff>
          <xdr:row>17</xdr:row>
          <xdr:rowOff>9525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Seal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17</xdr:row>
          <xdr:rowOff>0</xdr:rowOff>
        </xdr:from>
        <xdr:to>
          <xdr:col>12</xdr:col>
          <xdr:colOff>742950</xdr:colOff>
          <xdr:row>18</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Stanton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17</xdr:row>
          <xdr:rowOff>161925</xdr:rowOff>
        </xdr:from>
        <xdr:to>
          <xdr:col>12</xdr:col>
          <xdr:colOff>752475</xdr:colOff>
          <xdr:row>19</xdr:row>
          <xdr:rowOff>9525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Tustin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171450</xdr:rowOff>
        </xdr:from>
        <xdr:to>
          <xdr:col>12</xdr:col>
          <xdr:colOff>752475</xdr:colOff>
          <xdr:row>20</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Villa Park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20</xdr:row>
          <xdr:rowOff>0</xdr:rowOff>
        </xdr:from>
        <xdr:to>
          <xdr:col>12</xdr:col>
          <xdr:colOff>752475</xdr:colOff>
          <xdr:row>21</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Westminster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20</xdr:row>
          <xdr:rowOff>161925</xdr:rowOff>
        </xdr:from>
        <xdr:to>
          <xdr:col>3</xdr:col>
          <xdr:colOff>495300</xdr:colOff>
          <xdr:row>22</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County of Orange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161925</xdr:rowOff>
        </xdr:from>
        <xdr:to>
          <xdr:col>6</xdr:col>
          <xdr:colOff>57150</xdr:colOff>
          <xdr:row>22</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Irvine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161925</xdr:rowOff>
        </xdr:from>
        <xdr:to>
          <xdr:col>9</xdr:col>
          <xdr:colOff>0</xdr:colOff>
          <xdr:row>22</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Lake Forest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13</xdr:row>
          <xdr:rowOff>76200</xdr:rowOff>
        </xdr:from>
        <xdr:to>
          <xdr:col>13</xdr:col>
          <xdr:colOff>9525</xdr:colOff>
          <xdr:row>15</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San Juan Capistrano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20</xdr:row>
          <xdr:rowOff>161925</xdr:rowOff>
        </xdr:from>
        <xdr:to>
          <xdr:col>12</xdr:col>
          <xdr:colOff>762000</xdr:colOff>
          <xdr:row>22</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Yorba Linda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15</xdr:row>
          <xdr:rowOff>9525</xdr:rowOff>
        </xdr:from>
        <xdr:to>
          <xdr:col>3</xdr:col>
          <xdr:colOff>485775</xdr:colOff>
          <xdr:row>16</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Aliso Viejo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17</xdr:row>
          <xdr:rowOff>0</xdr:rowOff>
        </xdr:from>
        <xdr:to>
          <xdr:col>3</xdr:col>
          <xdr:colOff>476250</xdr:colOff>
          <xdr:row>18</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0</xdr:rowOff>
        </xdr:from>
        <xdr:to>
          <xdr:col>9</xdr:col>
          <xdr:colOff>0</xdr:colOff>
          <xdr:row>20</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Laguna Niguel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161925</xdr:rowOff>
        </xdr:from>
        <xdr:to>
          <xdr:col>9</xdr:col>
          <xdr:colOff>0</xdr:colOff>
          <xdr:row>21</xdr:row>
          <xdr:rowOff>9525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Laguna Woods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14</xdr:row>
          <xdr:rowOff>171450</xdr:rowOff>
        </xdr:from>
        <xdr:to>
          <xdr:col>10</xdr:col>
          <xdr:colOff>504825</xdr:colOff>
          <xdr:row>16</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Los Alamitos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23</xdr:row>
          <xdr:rowOff>133350</xdr:rowOff>
        </xdr:from>
        <xdr:to>
          <xdr:col>4</xdr:col>
          <xdr:colOff>47625</xdr:colOff>
          <xdr:row>25</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31</xdr:row>
          <xdr:rowOff>133350</xdr:rowOff>
        </xdr:from>
        <xdr:to>
          <xdr:col>7</xdr:col>
          <xdr:colOff>57150</xdr:colOff>
          <xdr:row>33</xdr:row>
          <xdr:rowOff>9525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Re-timing at least 75% of previous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31</xdr:row>
          <xdr:rowOff>142875</xdr:rowOff>
        </xdr:from>
        <xdr:to>
          <xdr:col>11</xdr:col>
          <xdr:colOff>38100</xdr:colOff>
          <xdr:row>33</xdr:row>
          <xdr:rowOff>19050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Timing at least 75% of new eligible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16</xdr:row>
          <xdr:rowOff>152400</xdr:rowOff>
        </xdr:from>
        <xdr:to>
          <xdr:col>10</xdr:col>
          <xdr:colOff>523875</xdr:colOff>
          <xdr:row>17</xdr:row>
          <xdr:rowOff>152400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Newport Beach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31</xdr:row>
          <xdr:rowOff>142875</xdr:rowOff>
        </xdr:from>
        <xdr:to>
          <xdr:col>12</xdr:col>
          <xdr:colOff>552450</xdr:colOff>
          <xdr:row>33</xdr:row>
          <xdr:rowOff>19050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2</xdr:row>
          <xdr:rowOff>19050</xdr:rowOff>
        </xdr:from>
        <xdr:to>
          <xdr:col>1</xdr:col>
          <xdr:colOff>9525</xdr:colOff>
          <xdr:row>3</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151</xdr:row>
          <xdr:rowOff>9525</xdr:rowOff>
        </xdr:from>
        <xdr:to>
          <xdr:col>1</xdr:col>
          <xdr:colOff>19050</xdr:colOff>
          <xdr:row>152</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156</xdr:row>
          <xdr:rowOff>0</xdr:rowOff>
        </xdr:from>
        <xdr:to>
          <xdr:col>1</xdr:col>
          <xdr:colOff>19050</xdr:colOff>
          <xdr:row>157</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102</xdr:row>
          <xdr:rowOff>133350</xdr:rowOff>
        </xdr:from>
        <xdr:to>
          <xdr:col>1</xdr:col>
          <xdr:colOff>19050</xdr:colOff>
          <xdr:row>104</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141</xdr:row>
          <xdr:rowOff>133350</xdr:rowOff>
        </xdr:from>
        <xdr:to>
          <xdr:col>1</xdr:col>
          <xdr:colOff>495300</xdr:colOff>
          <xdr:row>143</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19</xdr:row>
          <xdr:rowOff>0</xdr:rowOff>
        </xdr:from>
        <xdr:to>
          <xdr:col>1</xdr:col>
          <xdr:colOff>104775</xdr:colOff>
          <xdr:row>19</xdr:row>
          <xdr:rowOff>142875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A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0</xdr:row>
          <xdr:rowOff>152400</xdr:rowOff>
        </xdr:from>
        <xdr:to>
          <xdr:col>3</xdr:col>
          <xdr:colOff>628650</xdr:colOff>
          <xdr:row>2</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D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0</xdr:row>
          <xdr:rowOff>152400</xdr:rowOff>
        </xdr:from>
        <xdr:to>
          <xdr:col>4</xdr:col>
          <xdr:colOff>123825</xdr:colOff>
          <xdr:row>2</xdr:row>
          <xdr:rowOff>19050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D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m\Documents\Downloads\Book2a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Tablez I"/>
      <sheetName val="X-Appendix E"/>
      <sheetName val="Tables I"/>
      <sheetName val="Improvements (2)"/>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A3A523-37C8-4F16-95F1-8F8D6C701C59}" name="Table52" displayName="Table52" ref="A7:AK61" totalsRowShown="0" headerRowDxfId="43" dataDxfId="42" tableBorderDxfId="41">
  <autoFilter ref="A7:AK61" xr:uid="{E5C9F760-66EB-4F63-8860-2493E79E41AF}"/>
  <tableColumns count="37">
    <tableColumn id="1" xr3:uid="{FEF43154-190B-4521-8E2E-241480EA5F99}" name="Column1" dataDxfId="40"/>
    <tableColumn id="2" xr3:uid="{821977A2-654D-48C4-9DE4-BBF46D95A8E5}" name="Column2" dataDxfId="39"/>
    <tableColumn id="3" xr3:uid="{17E063CC-B845-40F6-9F11-BBDB5A5FD667}" name="Column3" dataDxfId="38"/>
    <tableColumn id="4" xr3:uid="{A47428ED-E8F1-481E-B017-E7C86D991D8A}" name="Column4" dataDxfId="37"/>
    <tableColumn id="5" xr3:uid="{27710876-B768-428D-A147-6DEC33DA5844}" name="Column5" dataDxfId="36"/>
    <tableColumn id="6" xr3:uid="{EF66E8BD-165B-4704-8810-5FABC983CDA4}" name="Column6" dataDxfId="35"/>
    <tableColumn id="7" xr3:uid="{ABD57BDC-547E-438E-B994-E2E002B456A8}" name="Column7" dataDxfId="34"/>
    <tableColumn id="8" xr3:uid="{5B2F8C08-427C-4CBE-B596-348E4EC86846}" name="Column8" dataDxfId="33"/>
    <tableColumn id="9" xr3:uid="{E311183B-C9C8-4B03-BDD1-7F2163621DDA}" name="Column9" dataDxfId="32"/>
    <tableColumn id="10" xr3:uid="{C60792D1-18A6-4D78-A9F1-63020DFB0D69}" name="Column10" dataDxfId="31"/>
    <tableColumn id="11" xr3:uid="{DB167569-8D67-402C-98CE-C712C6E9DD7A}" name="Column11" dataDxfId="30"/>
    <tableColumn id="12" xr3:uid="{E9BACD85-D0FA-4650-A811-2673E6FB8A39}" name="Column12" dataDxfId="29"/>
    <tableColumn id="13" xr3:uid="{B4272418-19ED-4F9E-9D1A-B8423B7926AA}" name="Column13" dataDxfId="28"/>
    <tableColumn id="14" xr3:uid="{6B045804-89B0-49D9-84B3-2FC40C7E90E8}" name="Column14" dataDxfId="27"/>
    <tableColumn id="15" xr3:uid="{3FA48C14-CDE2-45E4-9622-2FC56581BCF8}" name="Column15" dataDxfId="26"/>
    <tableColumn id="16" xr3:uid="{D6FC0B16-881B-45DC-AE07-87DDD1AEEEC6}" name="Column16" dataDxfId="25"/>
    <tableColumn id="17" xr3:uid="{26A767EC-7A0C-47B0-9596-202E3526199F}" name="Column17" dataDxfId="24"/>
    <tableColumn id="18" xr3:uid="{443E995B-F286-4DB4-84C4-EAB927FE56ED}" name="Column18" dataDxfId="23"/>
    <tableColumn id="19" xr3:uid="{14227A07-A3BA-48D3-8BC1-E342F3D116B5}" name="Column19" dataDxfId="22"/>
    <tableColumn id="20" xr3:uid="{75B7AA8F-0F99-4411-A45B-45432AE7ED48}" name="Column20" dataDxfId="21"/>
    <tableColumn id="21" xr3:uid="{5C709870-276C-4DCC-8AB5-3BFF47AE7193}" name="Column21" dataDxfId="20"/>
    <tableColumn id="22" xr3:uid="{33FDF10F-0B16-4968-ADD1-765F469C70E3}" name="Column22" dataDxfId="19"/>
    <tableColumn id="23" xr3:uid="{6D28584D-00FA-4C82-B097-16275A31A88F}" name="Column23" dataDxfId="18"/>
    <tableColumn id="24" xr3:uid="{F1DFEDEF-76C0-48D6-9E8A-FDF6BD3285B3}" name="Column24" dataDxfId="17"/>
    <tableColumn id="25" xr3:uid="{748698E6-9A4C-4894-95CA-0F5CBFD90C95}" name="Column25" dataDxfId="16"/>
    <tableColumn id="26" xr3:uid="{6BDBC93E-35FD-4A90-BDDF-66C3E4D5AC92}" name="Column26" dataDxfId="15"/>
    <tableColumn id="27" xr3:uid="{83DC6E94-24A6-4BAD-9739-37F874D7A5E7}" name="Column27" dataDxfId="14"/>
    <tableColumn id="28" xr3:uid="{E7DDADED-59EB-41A9-B41B-B756128B779B}" name="Column28" dataDxfId="13"/>
    <tableColumn id="29" xr3:uid="{B02679EB-1060-4000-8DB7-87A836771F4B}" name="Column29" dataDxfId="12"/>
    <tableColumn id="30" xr3:uid="{50880741-AEF5-42D9-BFA0-3F20B65A0647}" name="Column30" dataDxfId="11"/>
    <tableColumn id="31" xr3:uid="{82DCD6AA-8FBE-42EB-A563-AF25ACE6D4D8}" name="Column31" dataDxfId="10"/>
    <tableColumn id="32" xr3:uid="{66AB55A3-A156-449F-9347-61C9302C095A}" name="Column32" dataDxfId="9"/>
    <tableColumn id="33" xr3:uid="{B46EE12A-5371-4292-8EE2-76F0654453D0}" name="Column33" dataDxfId="8"/>
    <tableColumn id="34" xr3:uid="{2F8AB379-7992-4495-93A9-51A219B4D6BE}" name="Column34" dataDxfId="7"/>
    <tableColumn id="35" xr3:uid="{8838A53B-74E8-4C95-8E21-C07DC29581CB}" name="Column35" dataDxfId="6"/>
    <tableColumn id="37" xr3:uid="{22511B97-34F6-4587-8B68-5399A131D3F1}" name="Column352" dataDxfId="5"/>
    <tableColumn id="36" xr3:uid="{966C00FB-182E-4108-A541-CBBA34E1C62B}" name="Column36" dataDxfId="4"/>
  </tableColumns>
  <tableStyleInfo name="TableStyleMedium2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6.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1.v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A797-774F-42F4-AC73-1A6BC2D4FC1D}">
  <sheetPr codeName="Sheet1"/>
  <dimension ref="A1:O42"/>
  <sheetViews>
    <sheetView tabSelected="1" view="pageLayout" topLeftCell="A10" zoomScaleNormal="100" zoomScaleSheetLayoutView="100" workbookViewId="0">
      <selection activeCell="I27" sqref="I27"/>
    </sheetView>
  </sheetViews>
  <sheetFormatPr defaultRowHeight="12.75" x14ac:dyDescent="0.2"/>
  <cols>
    <col min="4" max="4" width="5.28515625" customWidth="1"/>
    <col min="5" max="5" width="7.7109375" customWidth="1"/>
    <col min="6" max="6" width="11.42578125" customWidth="1"/>
    <col min="7" max="7" width="10.85546875" customWidth="1"/>
    <col min="8" max="8" width="5.42578125" customWidth="1"/>
    <col min="9" max="10" width="12" customWidth="1"/>
  </cols>
  <sheetData>
    <row r="1" spans="1:15" ht="18" x14ac:dyDescent="0.25">
      <c r="A1" s="546" t="s">
        <v>0</v>
      </c>
      <c r="B1" s="546"/>
      <c r="C1" s="546"/>
      <c r="D1" s="546"/>
      <c r="E1" s="546"/>
      <c r="F1" s="546"/>
      <c r="G1" s="546"/>
      <c r="H1" s="546"/>
      <c r="I1" s="546"/>
      <c r="J1" s="546"/>
    </row>
    <row r="2" spans="1:15" ht="18" x14ac:dyDescent="0.25">
      <c r="E2" s="14"/>
    </row>
    <row r="3" spans="1:15" ht="18" x14ac:dyDescent="0.25">
      <c r="A3" s="546" t="s">
        <v>1</v>
      </c>
      <c r="B3" s="546"/>
      <c r="C3" s="546"/>
      <c r="D3" s="546"/>
      <c r="E3" s="546"/>
      <c r="F3" s="546"/>
      <c r="G3" s="546"/>
      <c r="H3" s="546"/>
      <c r="I3" s="546"/>
      <c r="J3" s="546"/>
    </row>
    <row r="4" spans="1:15" ht="18" x14ac:dyDescent="0.25">
      <c r="E4" s="14"/>
    </row>
    <row r="5" spans="1:15" ht="18" x14ac:dyDescent="0.25">
      <c r="A5" s="546" t="s">
        <v>2</v>
      </c>
      <c r="B5" s="546"/>
      <c r="C5" s="546"/>
      <c r="D5" s="546"/>
      <c r="E5" s="546"/>
      <c r="F5" s="546"/>
      <c r="G5" s="546"/>
      <c r="H5" s="546"/>
      <c r="I5" s="546"/>
      <c r="J5" s="546"/>
    </row>
    <row r="6" spans="1:15" ht="18" x14ac:dyDescent="0.25">
      <c r="E6" s="14"/>
    </row>
    <row r="7" spans="1:15" ht="27.75" x14ac:dyDescent="0.4">
      <c r="A7" s="547" t="s">
        <v>3</v>
      </c>
      <c r="B7" s="547"/>
      <c r="C7" s="547"/>
      <c r="D7" s="547"/>
      <c r="E7" s="547"/>
      <c r="F7" s="547"/>
      <c r="G7" s="547"/>
      <c r="H7" s="547"/>
      <c r="I7" s="547"/>
      <c r="J7" s="547"/>
    </row>
    <row r="11" spans="1:15" ht="90.75" x14ac:dyDescent="0.2">
      <c r="A11" s="550" t="str">
        <f>+'Section 1.a-j'!B4</f>
        <v>Insert Project Name</v>
      </c>
      <c r="B11" s="550"/>
      <c r="C11" s="550"/>
      <c r="D11" s="550"/>
      <c r="E11" s="550"/>
      <c r="F11" s="550"/>
      <c r="G11" s="550"/>
      <c r="H11" s="550"/>
      <c r="I11" s="550"/>
      <c r="J11" s="550"/>
    </row>
    <row r="12" spans="1:15" ht="12.75" customHeight="1" x14ac:dyDescent="0.3">
      <c r="M12" s="43"/>
      <c r="N12" s="43"/>
      <c r="O12" s="43"/>
    </row>
    <row r="13" spans="1:15" ht="12.75" customHeight="1" x14ac:dyDescent="0.3">
      <c r="A13" s="548">
        <v>44854</v>
      </c>
      <c r="B13" s="549"/>
      <c r="C13" s="549"/>
      <c r="D13" s="549"/>
      <c r="E13" s="549"/>
      <c r="F13" s="549"/>
      <c r="G13" s="549"/>
      <c r="H13" s="549"/>
      <c r="I13" s="549"/>
      <c r="J13" s="549"/>
      <c r="M13" s="43"/>
      <c r="N13" s="43"/>
      <c r="O13" s="43"/>
    </row>
    <row r="14" spans="1:15" ht="12.75" customHeight="1" x14ac:dyDescent="0.35">
      <c r="A14" s="551" t="s">
        <v>4</v>
      </c>
      <c r="B14" s="551"/>
      <c r="C14" s="551"/>
      <c r="D14" s="551"/>
      <c r="E14" s="551"/>
      <c r="F14" s="551"/>
      <c r="G14" s="551"/>
      <c r="H14" s="551"/>
      <c r="I14" s="551"/>
      <c r="J14" s="551"/>
      <c r="M14" s="44"/>
      <c r="N14" s="44"/>
      <c r="O14" s="44"/>
    </row>
    <row r="18" spans="6:10" x14ac:dyDescent="0.2">
      <c r="F18" s="552" t="s">
        <v>5</v>
      </c>
      <c r="G18" s="553"/>
      <c r="H18" s="553"/>
      <c r="I18" s="553"/>
      <c r="J18" s="554"/>
    </row>
    <row r="19" spans="6:10" x14ac:dyDescent="0.2">
      <c r="F19" s="561" t="s">
        <v>6</v>
      </c>
      <c r="G19" s="562"/>
      <c r="H19" s="165">
        <f>+'Section 1.a-j'!B10</f>
        <v>0</v>
      </c>
      <c r="I19" s="51"/>
      <c r="J19" s="45"/>
    </row>
    <row r="20" spans="6:10" x14ac:dyDescent="0.2">
      <c r="F20" s="561" t="s">
        <v>7</v>
      </c>
      <c r="G20" s="562"/>
      <c r="H20" s="166">
        <f>+'Section 1.a-j'!B13</f>
        <v>0</v>
      </c>
      <c r="I20" s="52"/>
      <c r="J20" s="45"/>
    </row>
    <row r="21" spans="6:10" x14ac:dyDescent="0.2">
      <c r="F21" s="555" t="s">
        <v>8</v>
      </c>
      <c r="G21" s="556"/>
      <c r="H21" s="557">
        <f ca="1">+'Section 4.a-b'!G21</f>
        <v>0</v>
      </c>
      <c r="I21" s="557"/>
      <c r="J21" s="558"/>
    </row>
    <row r="22" spans="6:10" x14ac:dyDescent="0.2">
      <c r="F22" s="555" t="s">
        <v>9</v>
      </c>
      <c r="G22" s="556"/>
      <c r="H22" s="559">
        <f ca="1">+'Section 4.a-b'!G19</f>
        <v>0</v>
      </c>
      <c r="I22" s="559"/>
      <c r="J22" s="560"/>
    </row>
    <row r="23" spans="6:10" x14ac:dyDescent="0.2">
      <c r="F23" s="555" t="s">
        <v>10</v>
      </c>
      <c r="G23" s="556"/>
      <c r="H23" s="559">
        <f ca="1">+'Section 4.a-b'!G20</f>
        <v>0</v>
      </c>
      <c r="I23" s="559"/>
      <c r="J23" s="560"/>
    </row>
    <row r="24" spans="6:10" x14ac:dyDescent="0.2">
      <c r="F24" s="540" t="s">
        <v>11</v>
      </c>
      <c r="G24" s="541"/>
      <c r="H24" s="544">
        <f ca="1">+'Section 4.a-b'!H14</f>
        <v>0</v>
      </c>
      <c r="I24" s="544"/>
      <c r="J24" s="545"/>
    </row>
    <row r="25" spans="6:10" x14ac:dyDescent="0.2">
      <c r="F25" s="540" t="s">
        <v>12</v>
      </c>
      <c r="G25" s="541"/>
      <c r="H25" s="544">
        <f>+'Section 4.a-b'!I14</f>
        <v>0</v>
      </c>
      <c r="I25" s="544"/>
      <c r="J25" s="545"/>
    </row>
    <row r="26" spans="6:10" ht="13.15" customHeight="1" x14ac:dyDescent="0.2">
      <c r="F26" s="542" t="s">
        <v>13</v>
      </c>
      <c r="G26" s="543"/>
      <c r="H26" s="259"/>
      <c r="I26" s="263" t="s">
        <v>14</v>
      </c>
      <c r="J26" s="264"/>
    </row>
    <row r="27" spans="6:10" ht="13.15" customHeight="1" x14ac:dyDescent="0.2">
      <c r="F27" s="46"/>
      <c r="G27" s="47"/>
      <c r="H27" s="259"/>
      <c r="I27" s="263" t="s">
        <v>14</v>
      </c>
      <c r="J27" s="264"/>
    </row>
    <row r="28" spans="6:10" ht="13.15" customHeight="1" x14ac:dyDescent="0.2">
      <c r="F28" s="46"/>
      <c r="G28" s="47"/>
      <c r="H28" s="259"/>
      <c r="I28" s="263"/>
      <c r="J28" s="264"/>
    </row>
    <row r="29" spans="6:10" ht="13.15" customHeight="1" x14ac:dyDescent="0.2">
      <c r="F29" s="46"/>
      <c r="G29" s="47"/>
      <c r="H29" s="259"/>
      <c r="I29" s="263"/>
      <c r="J29" s="264"/>
    </row>
    <row r="30" spans="6:10" ht="13.15" customHeight="1" x14ac:dyDescent="0.2">
      <c r="F30" s="46"/>
      <c r="G30" s="47"/>
      <c r="H30" s="259"/>
      <c r="I30" s="263"/>
      <c r="J30" s="264"/>
    </row>
    <row r="31" spans="6:10" ht="13.15" customHeight="1" x14ac:dyDescent="0.2">
      <c r="F31" s="48"/>
      <c r="H31" s="260"/>
      <c r="I31" s="265"/>
      <c r="J31" s="266"/>
    </row>
    <row r="32" spans="6:10" x14ac:dyDescent="0.2">
      <c r="F32" s="49"/>
      <c r="G32" s="50"/>
      <c r="H32" s="261"/>
      <c r="I32" s="267"/>
      <c r="J32" s="268"/>
    </row>
    <row r="33" spans="4:10" x14ac:dyDescent="0.2">
      <c r="H33" s="53"/>
      <c r="I33" s="53"/>
      <c r="J33" s="53"/>
    </row>
    <row r="34" spans="4:10" x14ac:dyDescent="0.2">
      <c r="H34" s="53"/>
      <c r="I34" s="53"/>
      <c r="J34" s="53"/>
    </row>
    <row r="36" spans="4:10" ht="15.75" x14ac:dyDescent="0.25">
      <c r="D36" s="15" t="s">
        <v>15</v>
      </c>
      <c r="E36" s="522" t="s">
        <v>16</v>
      </c>
      <c r="F36" s="537" t="s">
        <v>14</v>
      </c>
      <c r="G36" s="537"/>
      <c r="H36" s="537"/>
      <c r="I36" s="537"/>
      <c r="J36" s="271"/>
    </row>
    <row r="37" spans="4:10" ht="15.75" x14ac:dyDescent="0.25">
      <c r="D37" s="15"/>
      <c r="E37" s="13"/>
      <c r="F37" s="13"/>
      <c r="G37" s="13"/>
      <c r="H37" s="13"/>
      <c r="I37" s="13"/>
      <c r="J37" s="13"/>
    </row>
    <row r="38" spans="4:10" ht="15.75" x14ac:dyDescent="0.25">
      <c r="D38" s="15" t="s">
        <v>17</v>
      </c>
      <c r="E38" s="538"/>
      <c r="F38" s="538"/>
      <c r="G38" s="538"/>
      <c r="H38" s="538"/>
      <c r="I38" s="538"/>
      <c r="J38" s="278"/>
    </row>
    <row r="39" spans="4:10" ht="15.75" x14ac:dyDescent="0.25">
      <c r="D39" s="15"/>
      <c r="E39" s="13"/>
      <c r="F39" s="13"/>
      <c r="G39" s="13"/>
      <c r="H39" s="13"/>
      <c r="I39" s="13"/>
      <c r="J39" s="13"/>
    </row>
    <row r="40" spans="4:10" ht="15.75" x14ac:dyDescent="0.25">
      <c r="D40" s="15" t="s">
        <v>18</v>
      </c>
      <c r="E40" s="538"/>
      <c r="F40" s="538"/>
      <c r="G40" s="538"/>
      <c r="H40" s="538"/>
      <c r="I40" s="538"/>
      <c r="J40" s="278"/>
    </row>
    <row r="41" spans="4:10" ht="15.75" x14ac:dyDescent="0.25">
      <c r="D41" s="15"/>
      <c r="E41" s="13"/>
      <c r="F41" s="13"/>
      <c r="G41" s="13"/>
      <c r="H41" s="13"/>
      <c r="I41" s="13"/>
      <c r="J41" s="13"/>
    </row>
    <row r="42" spans="4:10" ht="15.75" x14ac:dyDescent="0.25">
      <c r="D42" s="15" t="s">
        <v>19</v>
      </c>
      <c r="E42" s="539"/>
      <c r="F42" s="538"/>
      <c r="G42" s="538"/>
      <c r="H42" s="538"/>
      <c r="I42" s="538"/>
      <c r="J42" s="278"/>
    </row>
  </sheetData>
  <mergeCells count="25">
    <mergeCell ref="A14:J14"/>
    <mergeCell ref="F18:J18"/>
    <mergeCell ref="F23:G23"/>
    <mergeCell ref="H21:J21"/>
    <mergeCell ref="H22:J22"/>
    <mergeCell ref="H23:J23"/>
    <mergeCell ref="F19:G19"/>
    <mergeCell ref="F20:G20"/>
    <mergeCell ref="F21:G21"/>
    <mergeCell ref="F22:G22"/>
    <mergeCell ref="A1:J1"/>
    <mergeCell ref="A3:J3"/>
    <mergeCell ref="A5:J5"/>
    <mergeCell ref="A7:J7"/>
    <mergeCell ref="A13:J13"/>
    <mergeCell ref="A11:J11"/>
    <mergeCell ref="F36:I36"/>
    <mergeCell ref="E38:I38"/>
    <mergeCell ref="E40:I40"/>
    <mergeCell ref="E42:I42"/>
    <mergeCell ref="F24:G24"/>
    <mergeCell ref="F25:G25"/>
    <mergeCell ref="F26:G26"/>
    <mergeCell ref="H24:J24"/>
    <mergeCell ref="H25:J25"/>
  </mergeCells>
  <dataValidations count="3">
    <dataValidation type="list" allowBlank="1" showInputMessage="1" showErrorMessage="1" sqref="A14" xr:uid="{9492254B-138B-404F-993B-6F9CB0104866}">
      <formula1>Submit</formula1>
    </dataValidation>
    <dataValidation type="list" allowBlank="1" showInputMessage="1" showErrorMessage="1" sqref="I26:J32" xr:uid="{DB85CEDA-FCD8-4104-9578-29702F01BF83}">
      <formula1>Agencies</formula1>
    </dataValidation>
    <dataValidation type="list" allowBlank="1" showInputMessage="1" showErrorMessage="1" sqref="F36:I36" xr:uid="{BA37DD31-5908-4C1D-9777-55E586413184}">
      <formula1>PartAgencies</formula1>
    </dataValidation>
  </dataValidations>
  <pageMargins left="0.7" right="0.7" top="0.75" bottom="0.75" header="0.3" footer="0.3"/>
  <pageSetup orientation="portrait" draft="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51AF8CD-0AE9-4E00-BE48-C59363938D2E}">
          <x14:formula1>
            <xm:f>LOOKUP!$C$10:$C$12</xm:f>
          </x14:formula1>
          <xm:sqref>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B70E-33F6-4A96-BA37-BCC54E8BF900}">
  <sheetPr codeName="Sheet2"/>
  <dimension ref="A1:J44"/>
  <sheetViews>
    <sheetView view="pageLayout" zoomScaleNormal="100" workbookViewId="0">
      <selection activeCell="A43" sqref="A43"/>
    </sheetView>
  </sheetViews>
  <sheetFormatPr defaultColWidth="9" defaultRowHeight="12.75" x14ac:dyDescent="0.2"/>
  <cols>
    <col min="1" max="1" width="83" customWidth="1"/>
    <col min="2" max="2" width="9.42578125" style="138" customWidth="1"/>
  </cols>
  <sheetData>
    <row r="1" spans="1:2" ht="15.75" customHeight="1" x14ac:dyDescent="0.2">
      <c r="A1" s="565" t="s">
        <v>20</v>
      </c>
      <c r="B1" s="565"/>
    </row>
    <row r="2" spans="1:2" ht="15.75" customHeight="1" x14ac:dyDescent="0.2">
      <c r="A2" s="565"/>
      <c r="B2" s="565"/>
    </row>
    <row r="3" spans="1:2" ht="12" customHeight="1" thickBot="1" x14ac:dyDescent="0.25">
      <c r="A3" s="27"/>
      <c r="B3" s="55"/>
    </row>
    <row r="4" spans="1:2" ht="31.5" customHeight="1" thickBot="1" x14ac:dyDescent="0.25">
      <c r="A4" s="133" t="s">
        <v>21</v>
      </c>
      <c r="B4" s="134" t="s">
        <v>22</v>
      </c>
    </row>
    <row r="5" spans="1:2" ht="16.149999999999999" customHeight="1" x14ac:dyDescent="0.2">
      <c r="A5" s="135" t="s">
        <v>23</v>
      </c>
      <c r="B5" s="563" t="s">
        <v>24</v>
      </c>
    </row>
    <row r="6" spans="1:2" ht="16.149999999999999" customHeight="1" x14ac:dyDescent="0.2">
      <c r="A6" s="140" t="s">
        <v>25</v>
      </c>
      <c r="B6" s="564"/>
    </row>
    <row r="7" spans="1:2" ht="16.149999999999999" customHeight="1" x14ac:dyDescent="0.2">
      <c r="A7" s="140" t="s">
        <v>26</v>
      </c>
      <c r="B7" s="564"/>
    </row>
    <row r="8" spans="1:2" ht="16.149999999999999" customHeight="1" x14ac:dyDescent="0.2">
      <c r="A8" s="140" t="s">
        <v>27</v>
      </c>
      <c r="B8" s="564"/>
    </row>
    <row r="9" spans="1:2" ht="16.149999999999999" customHeight="1" x14ac:dyDescent="0.2">
      <c r="A9" s="140" t="s">
        <v>28</v>
      </c>
      <c r="B9" s="564"/>
    </row>
    <row r="10" spans="1:2" ht="16.149999999999999" customHeight="1" x14ac:dyDescent="0.2">
      <c r="A10" s="140" t="s">
        <v>29</v>
      </c>
      <c r="B10" s="564"/>
    </row>
    <row r="11" spans="1:2" ht="16.149999999999999" customHeight="1" x14ac:dyDescent="0.2">
      <c r="A11" s="140" t="s">
        <v>30</v>
      </c>
      <c r="B11" s="564"/>
    </row>
    <row r="12" spans="1:2" ht="16.149999999999999" customHeight="1" x14ac:dyDescent="0.2">
      <c r="A12" s="140" t="s">
        <v>31</v>
      </c>
      <c r="B12" s="564"/>
    </row>
    <row r="13" spans="1:2" ht="13.5" thickBot="1" x14ac:dyDescent="0.25">
      <c r="A13" s="139" t="s">
        <v>32</v>
      </c>
      <c r="B13" s="309" t="s">
        <v>33</v>
      </c>
    </row>
    <row r="14" spans="1:2" ht="16.149999999999999" customHeight="1" x14ac:dyDescent="0.2">
      <c r="A14" s="135" t="s">
        <v>34</v>
      </c>
      <c r="B14" s="221" t="s">
        <v>35</v>
      </c>
    </row>
    <row r="15" spans="1:2" ht="16.149999999999999" customHeight="1" x14ac:dyDescent="0.2">
      <c r="A15" s="140" t="s">
        <v>36</v>
      </c>
      <c r="B15" s="222"/>
    </row>
    <row r="16" spans="1:2" ht="16.149999999999999" customHeight="1" x14ac:dyDescent="0.2">
      <c r="A16" s="140" t="s">
        <v>37</v>
      </c>
      <c r="B16" s="222"/>
    </row>
    <row r="17" spans="1:10" ht="16.149999999999999" customHeight="1" x14ac:dyDescent="0.2">
      <c r="A17" s="140" t="s">
        <v>38</v>
      </c>
      <c r="B17" s="223"/>
    </row>
    <row r="18" spans="1:10" ht="16.149999999999999" customHeight="1" x14ac:dyDescent="0.2">
      <c r="A18" s="140" t="s">
        <v>39</v>
      </c>
      <c r="B18" s="223"/>
    </row>
    <row r="19" spans="1:10" ht="16.149999999999999" customHeight="1" x14ac:dyDescent="0.2">
      <c r="A19" s="140" t="s">
        <v>40</v>
      </c>
      <c r="B19" s="223"/>
    </row>
    <row r="20" spans="1:10" ht="16.149999999999999" customHeight="1" x14ac:dyDescent="0.2">
      <c r="A20" s="140" t="s">
        <v>41</v>
      </c>
      <c r="B20" s="223"/>
    </row>
    <row r="21" spans="1:10" ht="16.149999999999999" customHeight="1" x14ac:dyDescent="0.2">
      <c r="A21" s="140" t="s">
        <v>42</v>
      </c>
      <c r="B21" s="223"/>
    </row>
    <row r="22" spans="1:10" ht="16.149999999999999" customHeight="1" x14ac:dyDescent="0.2">
      <c r="A22" s="140" t="s">
        <v>43</v>
      </c>
      <c r="B22" s="223"/>
    </row>
    <row r="23" spans="1:10" ht="16.149999999999999" customHeight="1" x14ac:dyDescent="0.2">
      <c r="A23" s="140" t="s">
        <v>44</v>
      </c>
      <c r="B23" s="223"/>
    </row>
    <row r="24" spans="1:10" ht="16.149999999999999" customHeight="1" x14ac:dyDescent="0.2">
      <c r="A24" s="140" t="s">
        <v>45</v>
      </c>
      <c r="B24" s="223"/>
    </row>
    <row r="25" spans="1:10" ht="16.149999999999999" customHeight="1" x14ac:dyDescent="0.2">
      <c r="A25" s="140" t="s">
        <v>46</v>
      </c>
      <c r="B25" s="223"/>
    </row>
    <row r="26" spans="1:10" ht="16.149999999999999" customHeight="1" x14ac:dyDescent="0.2">
      <c r="A26" s="140" t="s">
        <v>47</v>
      </c>
      <c r="B26" s="223"/>
    </row>
    <row r="27" spans="1:10" ht="16.149999999999999" customHeight="1" thickBot="1" x14ac:dyDescent="0.25">
      <c r="A27" s="220" t="s">
        <v>48</v>
      </c>
      <c r="B27" s="224"/>
    </row>
    <row r="28" spans="1:10" ht="16.149999999999999" customHeight="1" thickBot="1" x14ac:dyDescent="0.25">
      <c r="A28" s="136" t="s">
        <v>49</v>
      </c>
      <c r="B28" s="225"/>
    </row>
    <row r="29" spans="1:10" ht="16.149999999999999" customHeight="1" thickBot="1" x14ac:dyDescent="0.25">
      <c r="A29" s="136" t="s">
        <v>50</v>
      </c>
      <c r="B29" s="222"/>
    </row>
    <row r="30" spans="1:10" ht="16.149999999999999" customHeight="1" x14ac:dyDescent="0.2">
      <c r="A30" s="137" t="s">
        <v>51</v>
      </c>
      <c r="B30" s="226"/>
    </row>
    <row r="31" spans="1:10" ht="16.149999999999999" customHeight="1" x14ac:dyDescent="0.2">
      <c r="A31" s="140" t="s">
        <v>52</v>
      </c>
      <c r="B31" s="227"/>
      <c r="C31" s="16"/>
      <c r="D31" s="16"/>
      <c r="E31" s="16"/>
      <c r="F31" s="16"/>
      <c r="G31" s="16"/>
      <c r="H31" s="16"/>
      <c r="I31" s="16"/>
      <c r="J31" s="16"/>
    </row>
    <row r="32" spans="1:10" ht="16.149999999999999" customHeight="1" x14ac:dyDescent="0.2">
      <c r="A32" s="140" t="s">
        <v>53</v>
      </c>
      <c r="B32" s="227"/>
    </row>
    <row r="33" spans="1:2" ht="16.149999999999999" customHeight="1" x14ac:dyDescent="0.2">
      <c r="A33" s="140" t="s">
        <v>54</v>
      </c>
      <c r="B33" s="227"/>
    </row>
    <row r="34" spans="1:2" ht="16.149999999999999" customHeight="1" thickBot="1" x14ac:dyDescent="0.25">
      <c r="A34" s="136" t="s">
        <v>55</v>
      </c>
      <c r="B34" s="228"/>
    </row>
    <row r="35" spans="1:2" ht="16.149999999999999" customHeight="1" x14ac:dyDescent="0.2">
      <c r="A35" s="137" t="s">
        <v>56</v>
      </c>
      <c r="B35" s="229"/>
    </row>
    <row r="36" spans="1:2" ht="16.149999999999999" customHeight="1" x14ac:dyDescent="0.2">
      <c r="A36" s="140" t="s">
        <v>57</v>
      </c>
      <c r="B36" s="227"/>
    </row>
    <row r="37" spans="1:2" ht="16.149999999999999" customHeight="1" thickBot="1" x14ac:dyDescent="0.25">
      <c r="A37" s="140" t="s">
        <v>58</v>
      </c>
      <c r="B37" s="227"/>
    </row>
    <row r="38" spans="1:2" ht="16.149999999999999" customHeight="1" x14ac:dyDescent="0.2">
      <c r="A38" s="137" t="s">
        <v>59</v>
      </c>
      <c r="B38" s="230"/>
    </row>
    <row r="39" spans="1:2" ht="16.149999999999999" customHeight="1" x14ac:dyDescent="0.2">
      <c r="A39" s="140" t="s">
        <v>60</v>
      </c>
      <c r="B39" s="227"/>
    </row>
    <row r="40" spans="1:2" ht="16.149999999999999" customHeight="1" x14ac:dyDescent="0.2">
      <c r="A40" s="140" t="s">
        <v>61</v>
      </c>
      <c r="B40" s="227"/>
    </row>
    <row r="41" spans="1:2" ht="16.149999999999999" customHeight="1" x14ac:dyDescent="0.2">
      <c r="A41" s="140" t="s">
        <v>62</v>
      </c>
      <c r="B41" s="227"/>
    </row>
    <row r="42" spans="1:2" ht="16.149999999999999" customHeight="1" x14ac:dyDescent="0.2">
      <c r="A42" s="140" t="s">
        <v>63</v>
      </c>
      <c r="B42" s="227"/>
    </row>
    <row r="43" spans="1:2" ht="16.149999999999999" customHeight="1" thickBot="1" x14ac:dyDescent="0.25">
      <c r="A43" s="139" t="s">
        <v>64</v>
      </c>
      <c r="B43" s="228"/>
    </row>
    <row r="44" spans="1:2" ht="16.149999999999999" customHeight="1" x14ac:dyDescent="0.2"/>
  </sheetData>
  <mergeCells count="2">
    <mergeCell ref="B5:B12"/>
    <mergeCell ref="A1:B2"/>
  </mergeCells>
  <pageMargins left="0.7" right="0.58333333333333337" top="0.32" bottom="0.5" header="0.3" footer="0.3"/>
  <pageSetup fitToHeight="0" orientation="portrait" blackAndWhite="1" r:id="rId1"/>
  <headerFooter>
    <oddFooter>&amp;Ci</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0205-0E9C-4976-9EC5-12C9AFA09F32}">
  <sheetPr codeName="Sheet3"/>
  <dimension ref="A1:V69"/>
  <sheetViews>
    <sheetView view="pageLayout" zoomScale="120" zoomScaleNormal="100" zoomScaleSheetLayoutView="130" zoomScalePageLayoutView="120" workbookViewId="0">
      <selection activeCell="H9" sqref="H9"/>
    </sheetView>
  </sheetViews>
  <sheetFormatPr defaultColWidth="9" defaultRowHeight="12.75" x14ac:dyDescent="0.2"/>
  <cols>
    <col min="1" max="1" width="4.7109375" style="54" customWidth="1"/>
    <col min="2" max="2" width="4.42578125" customWidth="1"/>
    <col min="3" max="3" width="5.140625" customWidth="1"/>
    <col min="4" max="4" width="8.140625" customWidth="1"/>
    <col min="6" max="6" width="8.140625" customWidth="1"/>
    <col min="7" max="7" width="8.28515625" customWidth="1"/>
    <col min="8" max="9" width="4.42578125" customWidth="1"/>
    <col min="10" max="10" width="9.7109375" customWidth="1"/>
    <col min="11" max="11" width="8.42578125" customWidth="1"/>
    <col min="12" max="12" width="7.7109375" customWidth="1"/>
    <col min="13" max="13" width="12.28515625" customWidth="1"/>
    <col min="14" max="14" width="3.7109375" customWidth="1"/>
    <col min="15" max="15" width="12.42578125" customWidth="1"/>
    <col min="16" max="16" width="7" customWidth="1"/>
    <col min="17" max="17" width="12.5703125" bestFit="1" customWidth="1"/>
    <col min="18" max="18" width="12.140625" customWidth="1"/>
    <col min="19" max="19" width="3.28515625" customWidth="1"/>
    <col min="20" max="20" width="12.5703125" bestFit="1" customWidth="1"/>
    <col min="21" max="21" width="5" customWidth="1"/>
  </cols>
  <sheetData>
    <row r="1" spans="1:19" x14ac:dyDescent="0.2">
      <c r="A1" s="58"/>
      <c r="L1" s="146" t="s">
        <v>65</v>
      </c>
      <c r="M1" s="147" t="s">
        <v>66</v>
      </c>
      <c r="N1" s="54"/>
    </row>
    <row r="2" spans="1:19" x14ac:dyDescent="0.2">
      <c r="A2" s="58"/>
      <c r="L2" s="148"/>
      <c r="M2" s="149"/>
      <c r="N2" s="54"/>
    </row>
    <row r="3" spans="1:19" ht="12.75" customHeight="1" x14ac:dyDescent="0.2">
      <c r="A3" s="54" t="s">
        <v>67</v>
      </c>
      <c r="B3" t="s">
        <v>68</v>
      </c>
      <c r="D3" s="566" t="s">
        <v>16</v>
      </c>
      <c r="E3" s="566"/>
      <c r="O3" s="178"/>
      <c r="P3" s="178"/>
      <c r="Q3" s="178"/>
      <c r="R3" s="178"/>
      <c r="S3" s="178"/>
    </row>
    <row r="4" spans="1:19" ht="12.75" customHeight="1" x14ac:dyDescent="0.2">
      <c r="B4" s="567" t="s">
        <v>473</v>
      </c>
      <c r="C4" s="567"/>
      <c r="D4" s="567"/>
      <c r="E4" s="567"/>
      <c r="F4" s="567"/>
      <c r="G4" s="567"/>
      <c r="H4" s="567"/>
      <c r="I4" s="567"/>
      <c r="J4" s="567"/>
      <c r="K4" s="567"/>
      <c r="L4" s="567"/>
      <c r="M4" s="567"/>
      <c r="O4" s="178"/>
      <c r="P4" s="178"/>
      <c r="Q4" s="178"/>
      <c r="R4" s="178"/>
      <c r="S4" s="178"/>
    </row>
    <row r="5" spans="1:19" ht="6.4" customHeight="1" x14ac:dyDescent="0.2">
      <c r="O5" s="178"/>
      <c r="P5" s="178"/>
      <c r="Q5" s="178"/>
      <c r="R5" s="178"/>
      <c r="S5" s="178"/>
    </row>
    <row r="6" spans="1:19" ht="13.15" customHeight="1" x14ac:dyDescent="0.2">
      <c r="A6" s="54" t="s">
        <v>69</v>
      </c>
      <c r="B6" s="569" t="s">
        <v>70</v>
      </c>
      <c r="C6" s="569"/>
      <c r="D6" s="569"/>
      <c r="E6" s="141"/>
      <c r="F6" s="141"/>
      <c r="G6" s="141"/>
      <c r="H6" s="141"/>
      <c r="I6" s="141"/>
      <c r="J6" s="141"/>
      <c r="K6" s="141"/>
      <c r="L6" s="141"/>
      <c r="M6" s="141"/>
      <c r="O6" s="178"/>
      <c r="P6" s="178"/>
      <c r="Q6" s="178"/>
      <c r="R6" s="178"/>
      <c r="S6" s="178"/>
    </row>
    <row r="7" spans="1:19" ht="12.75" customHeight="1" x14ac:dyDescent="0.2">
      <c r="B7" s="150" t="s">
        <v>71</v>
      </c>
      <c r="C7" s="575" t="s">
        <v>474</v>
      </c>
      <c r="D7" s="575"/>
      <c r="E7" s="575"/>
      <c r="F7" s="575"/>
      <c r="G7" s="575"/>
      <c r="H7" s="151" t="s">
        <v>72</v>
      </c>
      <c r="I7" s="576" t="s">
        <v>475</v>
      </c>
      <c r="J7" s="576"/>
      <c r="K7" s="576"/>
      <c r="L7" s="576"/>
      <c r="M7" s="576"/>
      <c r="O7" s="178"/>
      <c r="P7" s="178"/>
      <c r="Q7" s="178"/>
      <c r="R7" s="178"/>
      <c r="S7" s="178"/>
    </row>
    <row r="8" spans="1:19" ht="6.4" customHeight="1" x14ac:dyDescent="0.2">
      <c r="A8"/>
      <c r="N8" s="66"/>
      <c r="O8" s="178"/>
      <c r="P8" s="178"/>
      <c r="Q8" s="178"/>
      <c r="R8" s="178"/>
      <c r="S8" s="178"/>
    </row>
    <row r="9" spans="1:19" ht="15" customHeight="1" x14ac:dyDescent="0.2">
      <c r="A9" s="54" t="s">
        <v>73</v>
      </c>
      <c r="B9" t="s">
        <v>74</v>
      </c>
      <c r="M9" s="66"/>
      <c r="O9" s="178"/>
      <c r="P9" s="178"/>
      <c r="Q9" s="178"/>
      <c r="R9" s="178"/>
      <c r="S9" s="178"/>
    </row>
    <row r="10" spans="1:19" ht="12.75" customHeight="1" x14ac:dyDescent="0.2">
      <c r="A10"/>
      <c r="B10" s="568"/>
      <c r="C10" s="568"/>
      <c r="O10" s="178"/>
      <c r="P10" s="178"/>
      <c r="Q10" s="178"/>
      <c r="R10" s="178"/>
      <c r="S10" s="178"/>
    </row>
    <row r="11" spans="1:19" ht="6.4" customHeight="1" x14ac:dyDescent="0.2">
      <c r="O11" s="178"/>
      <c r="P11" s="178"/>
      <c r="Q11" s="178"/>
      <c r="R11" s="178"/>
      <c r="S11" s="178"/>
    </row>
    <row r="12" spans="1:19" ht="12.75" customHeight="1" x14ac:dyDescent="0.2">
      <c r="A12" s="54" t="s">
        <v>75</v>
      </c>
      <c r="B12" t="s">
        <v>76</v>
      </c>
      <c r="O12" s="178"/>
      <c r="P12" s="178"/>
      <c r="Q12" s="178"/>
      <c r="R12" s="178"/>
      <c r="S12" s="178"/>
    </row>
    <row r="13" spans="1:19" ht="12.75" customHeight="1" x14ac:dyDescent="0.2">
      <c r="B13" s="568"/>
      <c r="C13" s="568"/>
      <c r="D13" s="175" t="s">
        <v>77</v>
      </c>
      <c r="H13" s="568"/>
      <c r="I13" s="568"/>
      <c r="J13" s="175" t="s">
        <v>78</v>
      </c>
      <c r="O13" s="178"/>
      <c r="P13" s="178"/>
      <c r="Q13" s="178"/>
      <c r="R13" s="178"/>
      <c r="S13" s="178"/>
    </row>
    <row r="14" spans="1:19" ht="6.4" customHeight="1" x14ac:dyDescent="0.2">
      <c r="O14" s="178"/>
      <c r="P14" s="178"/>
      <c r="Q14" s="178"/>
      <c r="R14" s="178"/>
      <c r="S14" s="178"/>
    </row>
    <row r="15" spans="1:19" ht="12.75" customHeight="1" x14ac:dyDescent="0.2">
      <c r="A15" s="54" t="s">
        <v>79</v>
      </c>
      <c r="B15" t="s">
        <v>80</v>
      </c>
      <c r="O15" s="178"/>
      <c r="P15" s="178"/>
      <c r="Q15" s="178"/>
      <c r="R15" s="178"/>
      <c r="S15" s="178"/>
    </row>
    <row r="16" spans="1:19" ht="12.75" customHeight="1" x14ac:dyDescent="0.2">
      <c r="B16" s="54"/>
      <c r="C16" s="54"/>
      <c r="O16" s="178"/>
      <c r="P16" s="178"/>
      <c r="Q16" s="178"/>
      <c r="R16" s="178"/>
      <c r="S16" s="178"/>
    </row>
    <row r="17" spans="1:22" ht="12.75" customHeight="1" x14ac:dyDescent="0.2">
      <c r="B17" s="54"/>
      <c r="C17" s="54"/>
      <c r="O17" s="178"/>
      <c r="P17" s="178"/>
      <c r="Q17" s="178"/>
      <c r="R17" s="178"/>
      <c r="S17" s="178"/>
    </row>
    <row r="18" spans="1:22" ht="12.75" customHeight="1" x14ac:dyDescent="0.2">
      <c r="B18" s="54"/>
      <c r="C18" s="54"/>
      <c r="O18" s="178"/>
      <c r="P18" s="178"/>
      <c r="Q18" s="178"/>
      <c r="R18" s="178"/>
      <c r="S18" s="178"/>
    </row>
    <row r="19" spans="1:22" ht="12.75" customHeight="1" x14ac:dyDescent="0.2">
      <c r="B19" s="54"/>
      <c r="C19" s="54"/>
      <c r="O19" s="178"/>
      <c r="P19" s="178"/>
      <c r="Q19" s="178"/>
      <c r="R19" s="178"/>
      <c r="S19" s="178"/>
    </row>
    <row r="20" spans="1:22" ht="12.75" customHeight="1" x14ac:dyDescent="0.2">
      <c r="B20" s="54"/>
      <c r="C20" s="54"/>
      <c r="O20" s="178"/>
      <c r="P20" s="178"/>
      <c r="Q20" s="178"/>
      <c r="R20" s="178"/>
      <c r="S20" s="178"/>
    </row>
    <row r="21" spans="1:22" ht="12.75" customHeight="1" x14ac:dyDescent="0.2">
      <c r="B21" s="54"/>
      <c r="C21" s="54"/>
      <c r="O21" s="178"/>
      <c r="P21" s="178"/>
      <c r="Q21" s="178"/>
      <c r="R21" s="178"/>
      <c r="S21" s="178"/>
    </row>
    <row r="22" spans="1:22" ht="12.75" customHeight="1" x14ac:dyDescent="0.2">
      <c r="O22" s="178"/>
      <c r="P22" s="178"/>
      <c r="Q22" s="178"/>
      <c r="R22" s="178"/>
      <c r="S22" s="178"/>
    </row>
    <row r="23" spans="1:22" ht="6.4" customHeight="1" x14ac:dyDescent="0.2"/>
    <row r="24" spans="1:22" ht="13.9" customHeight="1" x14ac:dyDescent="0.2">
      <c r="A24" s="54" t="s">
        <v>81</v>
      </c>
      <c r="B24" t="s">
        <v>82</v>
      </c>
      <c r="J24" s="528"/>
      <c r="K24" s="528"/>
      <c r="L24" s="528"/>
    </row>
    <row r="25" spans="1:22" ht="13.9" customHeight="1" x14ac:dyDescent="0.2">
      <c r="B25" s="72"/>
      <c r="C25" s="72"/>
      <c r="D25" s="54"/>
      <c r="E25" s="574" t="s">
        <v>14</v>
      </c>
      <c r="F25" s="574"/>
      <c r="G25" s="279"/>
      <c r="J25" s="59"/>
    </row>
    <row r="26" spans="1:22" ht="6.4" customHeight="1" x14ac:dyDescent="0.2"/>
    <row r="27" spans="1:22" ht="13.9" customHeight="1" x14ac:dyDescent="0.2">
      <c r="A27" s="54" t="s">
        <v>83</v>
      </c>
      <c r="B27" t="s">
        <v>84</v>
      </c>
      <c r="D27" s="54"/>
    </row>
    <row r="28" spans="1:22" ht="16.5" customHeight="1" x14ac:dyDescent="0.2">
      <c r="B28" s="72"/>
      <c r="C28" s="72"/>
      <c r="D28" s="72"/>
      <c r="E28" s="72"/>
      <c r="F28" s="72"/>
      <c r="G28" s="72"/>
      <c r="I28" s="573"/>
      <c r="J28" s="573"/>
      <c r="K28" s="573"/>
      <c r="L28" s="573"/>
      <c r="N28" s="52"/>
      <c r="R28" s="47"/>
      <c r="S28" s="142"/>
      <c r="T28" s="47"/>
      <c r="U28" s="52"/>
      <c r="V28" s="47"/>
    </row>
    <row r="29" spans="1:22" ht="6.4" customHeight="1" x14ac:dyDescent="0.2">
      <c r="N29" s="52"/>
    </row>
    <row r="30" spans="1:22" ht="13.9" customHeight="1" x14ac:dyDescent="0.2">
      <c r="A30" s="54" t="s">
        <v>85</v>
      </c>
      <c r="B30" s="579" t="s">
        <v>86</v>
      </c>
      <c r="C30" s="579"/>
      <c r="D30" s="579"/>
      <c r="E30" s="578">
        <f>+'Section 6'!D3</f>
        <v>0</v>
      </c>
      <c r="F30" s="578"/>
      <c r="G30" s="578"/>
      <c r="J30" s="152" t="s">
        <v>87</v>
      </c>
      <c r="K30" s="577">
        <f>+'Section 6'!D5</f>
        <v>0</v>
      </c>
      <c r="L30" s="577"/>
      <c r="M30" s="577"/>
      <c r="N30" s="52"/>
    </row>
    <row r="31" spans="1:22" ht="11.25" customHeight="1" x14ac:dyDescent="0.2">
      <c r="A31"/>
      <c r="B31" s="56"/>
      <c r="C31" s="56"/>
      <c r="D31" s="56"/>
      <c r="G31" s="143"/>
      <c r="H31" s="143"/>
      <c r="N31" s="52"/>
    </row>
    <row r="32" spans="1:22" ht="13.9" customHeight="1" x14ac:dyDescent="0.2">
      <c r="A32" s="54" t="s">
        <v>88</v>
      </c>
      <c r="B32" s="598" t="s">
        <v>89</v>
      </c>
      <c r="C32" s="598"/>
      <c r="D32" s="598"/>
      <c r="E32" s="598"/>
      <c r="F32" s="598"/>
      <c r="G32" s="598"/>
      <c r="H32" s="598"/>
      <c r="I32" s="598"/>
      <c r="J32" s="598"/>
      <c r="K32" s="598"/>
      <c r="L32" s="598"/>
      <c r="M32" s="598"/>
    </row>
    <row r="33" spans="1:13" ht="13.9" customHeight="1" x14ac:dyDescent="0.2">
      <c r="B33" s="141"/>
      <c r="C33" s="141"/>
      <c r="D33" s="141"/>
      <c r="E33" s="141"/>
      <c r="F33" s="141"/>
      <c r="G33" s="141"/>
      <c r="H33" s="141"/>
      <c r="I33" s="141"/>
      <c r="J33" s="141"/>
      <c r="K33" s="141"/>
      <c r="L33" s="141"/>
      <c r="M33" s="141"/>
    </row>
    <row r="34" spans="1:13" ht="5.25" customHeight="1" x14ac:dyDescent="0.2">
      <c r="A34"/>
      <c r="B34" s="72"/>
      <c r="C34" s="72"/>
      <c r="D34" s="72"/>
      <c r="F34" s="72"/>
      <c r="K34" s="72"/>
    </row>
    <row r="35" spans="1:13" ht="6.4" customHeight="1" x14ac:dyDescent="0.2"/>
    <row r="36" spans="1:13" ht="13.9" customHeight="1" thickBot="1" x14ac:dyDescent="0.25">
      <c r="A36" s="54" t="s">
        <v>90</v>
      </c>
      <c r="B36" t="s">
        <v>91</v>
      </c>
    </row>
    <row r="37" spans="1:13" ht="15" customHeight="1" x14ac:dyDescent="0.2">
      <c r="B37" s="580"/>
      <c r="C37" s="581"/>
      <c r="D37" s="581"/>
      <c r="E37" s="581"/>
      <c r="F37" s="581"/>
      <c r="G37" s="582"/>
      <c r="H37" s="580"/>
      <c r="I37" s="581"/>
      <c r="J37" s="581"/>
      <c r="K37" s="581"/>
      <c r="L37" s="581"/>
      <c r="M37" s="582"/>
    </row>
    <row r="38" spans="1:13" ht="15" customHeight="1" x14ac:dyDescent="0.2">
      <c r="B38" s="583"/>
      <c r="C38" s="551"/>
      <c r="D38" s="551"/>
      <c r="E38" s="551"/>
      <c r="F38" s="551"/>
      <c r="G38" s="584"/>
      <c r="H38" s="583"/>
      <c r="I38" s="551"/>
      <c r="J38" s="551"/>
      <c r="K38" s="551"/>
      <c r="L38" s="551"/>
      <c r="M38" s="584"/>
    </row>
    <row r="39" spans="1:13" ht="15" customHeight="1" x14ac:dyDescent="0.2">
      <c r="B39" s="585"/>
      <c r="C39" s="551"/>
      <c r="D39" s="551"/>
      <c r="E39" s="551"/>
      <c r="F39" s="551"/>
      <c r="G39" s="584"/>
      <c r="H39" s="585"/>
      <c r="I39" s="551"/>
      <c r="J39" s="551"/>
      <c r="K39" s="551"/>
      <c r="L39" s="551"/>
      <c r="M39" s="584"/>
    </row>
    <row r="40" spans="1:13" ht="15" customHeight="1" x14ac:dyDescent="0.2">
      <c r="B40" s="585"/>
      <c r="C40" s="551"/>
      <c r="D40" s="551"/>
      <c r="E40" s="551"/>
      <c r="F40" s="551"/>
      <c r="G40" s="584"/>
      <c r="H40" s="585"/>
      <c r="I40" s="551"/>
      <c r="J40" s="551"/>
      <c r="K40" s="551"/>
      <c r="L40" s="551"/>
      <c r="M40" s="584"/>
    </row>
    <row r="41" spans="1:13" ht="15" customHeight="1" thickBot="1" x14ac:dyDescent="0.25">
      <c r="B41" s="586"/>
      <c r="C41" s="587"/>
      <c r="D41" s="587"/>
      <c r="E41" s="587"/>
      <c r="F41" s="587"/>
      <c r="G41" s="588"/>
      <c r="H41" s="586"/>
      <c r="I41" s="587"/>
      <c r="J41" s="587"/>
      <c r="K41" s="587"/>
      <c r="L41" s="587"/>
      <c r="M41" s="588"/>
    </row>
    <row r="42" spans="1:13" ht="15" customHeight="1" x14ac:dyDescent="0.2">
      <c r="B42" s="580"/>
      <c r="C42" s="581"/>
      <c r="D42" s="581"/>
      <c r="E42" s="581"/>
      <c r="F42" s="581"/>
      <c r="G42" s="582"/>
      <c r="H42" s="580"/>
      <c r="I42" s="581"/>
      <c r="J42" s="581"/>
      <c r="K42" s="581"/>
      <c r="L42" s="581"/>
      <c r="M42" s="582"/>
    </row>
    <row r="43" spans="1:13" ht="15" customHeight="1" x14ac:dyDescent="0.2">
      <c r="B43" s="583"/>
      <c r="C43" s="551"/>
      <c r="D43" s="551"/>
      <c r="E43" s="551"/>
      <c r="F43" s="551"/>
      <c r="G43" s="584"/>
      <c r="H43" s="583"/>
      <c r="I43" s="551"/>
      <c r="J43" s="551"/>
      <c r="K43" s="551"/>
      <c r="L43" s="551"/>
      <c r="M43" s="584"/>
    </row>
    <row r="44" spans="1:13" ht="15" customHeight="1" x14ac:dyDescent="0.2">
      <c r="B44" s="585"/>
      <c r="C44" s="551"/>
      <c r="D44" s="551"/>
      <c r="E44" s="551"/>
      <c r="F44" s="551"/>
      <c r="G44" s="584"/>
      <c r="H44" s="585"/>
      <c r="I44" s="551"/>
      <c r="J44" s="551"/>
      <c r="K44" s="551"/>
      <c r="L44" s="551"/>
      <c r="M44" s="584"/>
    </row>
    <row r="45" spans="1:13" ht="15" customHeight="1" x14ac:dyDescent="0.2">
      <c r="B45" s="585"/>
      <c r="C45" s="551"/>
      <c r="D45" s="551"/>
      <c r="E45" s="551"/>
      <c r="F45" s="551"/>
      <c r="G45" s="584"/>
      <c r="H45" s="585"/>
      <c r="I45" s="551"/>
      <c r="J45" s="551"/>
      <c r="K45" s="551"/>
      <c r="L45" s="551"/>
      <c r="M45" s="584"/>
    </row>
    <row r="46" spans="1:13" ht="15" customHeight="1" thickBot="1" x14ac:dyDescent="0.25">
      <c r="B46" s="586"/>
      <c r="C46" s="587"/>
      <c r="D46" s="587"/>
      <c r="E46" s="587"/>
      <c r="F46" s="587"/>
      <c r="G46" s="588"/>
      <c r="H46" s="586"/>
      <c r="I46" s="587"/>
      <c r="J46" s="587"/>
      <c r="K46" s="587"/>
      <c r="L46" s="587"/>
      <c r="M46" s="588"/>
    </row>
    <row r="47" spans="1:13" ht="15" customHeight="1" x14ac:dyDescent="0.2">
      <c r="B47" s="580"/>
      <c r="C47" s="581"/>
      <c r="D47" s="581"/>
      <c r="E47" s="581"/>
      <c r="F47" s="581"/>
      <c r="G47" s="582"/>
      <c r="H47" s="580"/>
      <c r="I47" s="581"/>
      <c r="J47" s="581"/>
      <c r="K47" s="581"/>
      <c r="L47" s="581"/>
      <c r="M47" s="582"/>
    </row>
    <row r="48" spans="1:13" ht="15" customHeight="1" x14ac:dyDescent="0.2">
      <c r="B48" s="583"/>
      <c r="C48" s="551"/>
      <c r="D48" s="551"/>
      <c r="E48" s="551"/>
      <c r="F48" s="551"/>
      <c r="G48" s="584"/>
      <c r="H48" s="583"/>
      <c r="I48" s="551"/>
      <c r="J48" s="551"/>
      <c r="K48" s="551"/>
      <c r="L48" s="551"/>
      <c r="M48" s="584"/>
    </row>
    <row r="49" spans="2:21" ht="15" customHeight="1" x14ac:dyDescent="0.2">
      <c r="B49" s="585"/>
      <c r="C49" s="551"/>
      <c r="D49" s="551"/>
      <c r="E49" s="551"/>
      <c r="F49" s="551"/>
      <c r="G49" s="584"/>
      <c r="H49" s="585"/>
      <c r="I49" s="551"/>
      <c r="J49" s="551"/>
      <c r="K49" s="551"/>
      <c r="L49" s="551"/>
      <c r="M49" s="584"/>
    </row>
    <row r="50" spans="2:21" ht="15" customHeight="1" x14ac:dyDescent="0.2">
      <c r="B50" s="585"/>
      <c r="C50" s="551"/>
      <c r="D50" s="551"/>
      <c r="E50" s="551"/>
      <c r="F50" s="551"/>
      <c r="G50" s="584"/>
      <c r="H50" s="585"/>
      <c r="I50" s="551"/>
      <c r="J50" s="551"/>
      <c r="K50" s="551"/>
      <c r="L50" s="551"/>
      <c r="M50" s="584"/>
    </row>
    <row r="51" spans="2:21" ht="15" customHeight="1" thickBot="1" x14ac:dyDescent="0.25">
      <c r="B51" s="586"/>
      <c r="C51" s="587"/>
      <c r="D51" s="587"/>
      <c r="E51" s="587"/>
      <c r="F51" s="587"/>
      <c r="G51" s="588"/>
      <c r="H51" s="586"/>
      <c r="I51" s="587"/>
      <c r="J51" s="587"/>
      <c r="K51" s="587"/>
      <c r="L51" s="587"/>
      <c r="M51" s="588"/>
    </row>
    <row r="52" spans="2:21" ht="15" customHeight="1" x14ac:dyDescent="0.2">
      <c r="B52" s="580"/>
      <c r="C52" s="581"/>
      <c r="D52" s="581"/>
      <c r="E52" s="581"/>
      <c r="F52" s="581"/>
      <c r="G52" s="582"/>
      <c r="H52" s="599"/>
      <c r="I52" s="581"/>
      <c r="J52" s="581"/>
      <c r="K52" s="581"/>
      <c r="L52" s="581"/>
      <c r="M52" s="582"/>
    </row>
    <row r="53" spans="2:21" ht="15" customHeight="1" x14ac:dyDescent="0.2">
      <c r="B53" s="583"/>
      <c r="C53" s="551"/>
      <c r="D53" s="551"/>
      <c r="E53" s="551"/>
      <c r="F53" s="551"/>
      <c r="G53" s="584"/>
      <c r="H53" s="585"/>
      <c r="I53" s="551"/>
      <c r="J53" s="551"/>
      <c r="K53" s="551"/>
      <c r="L53" s="551"/>
      <c r="M53" s="584"/>
    </row>
    <row r="54" spans="2:21" ht="15" customHeight="1" x14ac:dyDescent="0.2">
      <c r="B54" s="585"/>
      <c r="C54" s="551"/>
      <c r="D54" s="551"/>
      <c r="E54" s="551"/>
      <c r="F54" s="551"/>
      <c r="G54" s="584"/>
      <c r="H54" s="585"/>
      <c r="I54" s="551"/>
      <c r="J54" s="551"/>
      <c r="K54" s="551"/>
      <c r="L54" s="551"/>
      <c r="M54" s="584"/>
    </row>
    <row r="55" spans="2:21" ht="15" customHeight="1" x14ac:dyDescent="0.2">
      <c r="B55" s="585"/>
      <c r="C55" s="551"/>
      <c r="D55" s="551"/>
      <c r="E55" s="551"/>
      <c r="F55" s="551"/>
      <c r="G55" s="584"/>
      <c r="H55" s="585"/>
      <c r="I55" s="551"/>
      <c r="J55" s="551"/>
      <c r="K55" s="551"/>
      <c r="L55" s="551"/>
      <c r="M55" s="584"/>
    </row>
    <row r="56" spans="2:21" ht="15" customHeight="1" thickBot="1" x14ac:dyDescent="0.25">
      <c r="B56" s="586"/>
      <c r="C56" s="587"/>
      <c r="D56" s="587"/>
      <c r="E56" s="587"/>
      <c r="F56" s="587"/>
      <c r="G56" s="588"/>
      <c r="H56" s="586"/>
      <c r="I56" s="587"/>
      <c r="J56" s="587"/>
      <c r="K56" s="587"/>
      <c r="L56" s="587"/>
      <c r="M56" s="588"/>
    </row>
    <row r="57" spans="2:21" ht="16.5" customHeight="1" x14ac:dyDescent="0.2">
      <c r="B57" s="482"/>
      <c r="C57" s="369"/>
      <c r="D57" s="369"/>
      <c r="E57" s="369"/>
      <c r="F57" s="369"/>
      <c r="G57" s="369"/>
      <c r="H57" s="482"/>
      <c r="I57" s="369"/>
      <c r="J57" s="369"/>
      <c r="K57" s="369"/>
      <c r="L57" s="369"/>
      <c r="M57" s="369"/>
    </row>
    <row r="58" spans="2:21" ht="16.5" customHeight="1" x14ac:dyDescent="0.2">
      <c r="B58" s="47"/>
      <c r="C58" s="47"/>
      <c r="D58" s="47"/>
      <c r="E58" s="47"/>
      <c r="F58" s="47"/>
      <c r="G58" s="47"/>
      <c r="H58" s="47"/>
      <c r="I58" s="47"/>
      <c r="J58" s="47"/>
      <c r="K58" s="47"/>
      <c r="L58" s="47"/>
      <c r="M58" s="47"/>
    </row>
    <row r="59" spans="2:21" ht="16.5" customHeight="1" x14ac:dyDescent="0.2">
      <c r="B59" s="47"/>
      <c r="C59" s="47"/>
      <c r="D59" s="47"/>
      <c r="E59" s="47"/>
      <c r="F59" s="47"/>
      <c r="G59" s="47"/>
      <c r="H59" s="47"/>
      <c r="I59" s="47"/>
      <c r="J59" s="47"/>
      <c r="K59" s="47"/>
      <c r="L59" s="47"/>
      <c r="M59" s="47"/>
    </row>
    <row r="60" spans="2:21" ht="16.5" customHeight="1" x14ac:dyDescent="0.2">
      <c r="U60" s="54"/>
    </row>
    <row r="61" spans="2:21" ht="16.5" customHeight="1" x14ac:dyDescent="0.2"/>
    <row r="62" spans="2:21" ht="16.5" customHeight="1" x14ac:dyDescent="0.2"/>
    <row r="63" spans="2:21" ht="13.15" hidden="1" customHeight="1" x14ac:dyDescent="0.2">
      <c r="B63" s="589"/>
      <c r="C63" s="590"/>
      <c r="D63" s="591"/>
      <c r="E63" s="570"/>
      <c r="F63" s="570"/>
      <c r="G63" s="571"/>
      <c r="H63" s="571"/>
      <c r="I63" s="571"/>
      <c r="J63" s="571"/>
      <c r="K63" s="572"/>
      <c r="L63" s="572"/>
      <c r="M63" s="572"/>
    </row>
    <row r="64" spans="2:21" ht="13.15" hidden="1" customHeight="1" x14ac:dyDescent="0.2">
      <c r="B64" s="592"/>
      <c r="C64" s="593"/>
      <c r="D64" s="594"/>
      <c r="E64" s="570"/>
      <c r="F64" s="570"/>
      <c r="G64" s="571"/>
      <c r="H64" s="571"/>
      <c r="I64" s="571"/>
      <c r="J64" s="571"/>
      <c r="K64" s="572"/>
      <c r="L64" s="572"/>
      <c r="M64" s="572"/>
    </row>
    <row r="65" spans="1:13" ht="13.15" hidden="1" customHeight="1" x14ac:dyDescent="0.2">
      <c r="B65" s="595"/>
      <c r="C65" s="596"/>
      <c r="D65" s="597"/>
      <c r="E65" s="570"/>
      <c r="F65" s="570"/>
      <c r="G65" s="571"/>
      <c r="H65" s="571"/>
      <c r="I65" s="571"/>
      <c r="J65" s="571"/>
      <c r="K65" s="572"/>
      <c r="L65" s="572"/>
      <c r="M65" s="572"/>
    </row>
    <row r="66" spans="1:13" ht="13.15" hidden="1" customHeight="1" x14ac:dyDescent="0.2">
      <c r="B66" s="589"/>
      <c r="C66" s="590"/>
      <c r="D66" s="591"/>
      <c r="E66" s="570"/>
      <c r="F66" s="570"/>
      <c r="G66" s="571"/>
      <c r="H66" s="571"/>
      <c r="I66" s="571"/>
      <c r="J66" s="571"/>
      <c r="K66" s="572"/>
      <c r="L66" s="572"/>
      <c r="M66" s="572"/>
    </row>
    <row r="67" spans="1:13" ht="13.15" hidden="1" customHeight="1" x14ac:dyDescent="0.2">
      <c r="B67" s="592"/>
      <c r="C67" s="593"/>
      <c r="D67" s="594"/>
      <c r="E67" s="570"/>
      <c r="F67" s="570"/>
      <c r="G67" s="571"/>
      <c r="H67" s="571"/>
      <c r="I67" s="571"/>
      <c r="J67" s="571"/>
      <c r="K67" s="572"/>
      <c r="L67" s="572"/>
      <c r="M67" s="572"/>
    </row>
    <row r="68" spans="1:13" ht="13.15" hidden="1" customHeight="1" x14ac:dyDescent="0.2">
      <c r="B68" s="595"/>
      <c r="C68" s="596"/>
      <c r="D68" s="597"/>
      <c r="E68" s="570"/>
      <c r="F68" s="570"/>
      <c r="G68" s="571"/>
      <c r="H68" s="571"/>
      <c r="I68" s="571"/>
      <c r="J68" s="571"/>
      <c r="K68" s="572"/>
      <c r="L68" s="572"/>
      <c r="M68" s="572"/>
    </row>
    <row r="69" spans="1:13" ht="6.4" customHeight="1" x14ac:dyDescent="0.2">
      <c r="A69" s="144"/>
      <c r="B69" s="144"/>
      <c r="C69" s="144"/>
      <c r="D69" s="144"/>
      <c r="E69" s="145"/>
      <c r="F69" s="145"/>
      <c r="G69" s="87"/>
      <c r="H69" s="87"/>
      <c r="I69" s="87"/>
      <c r="J69" s="87"/>
      <c r="K69" s="144"/>
      <c r="L69" s="144"/>
      <c r="M69" s="144"/>
    </row>
  </sheetData>
  <mergeCells count="30">
    <mergeCell ref="B66:D68"/>
    <mergeCell ref="E63:F65"/>
    <mergeCell ref="G63:J65"/>
    <mergeCell ref="H42:M46"/>
    <mergeCell ref="B47:G51"/>
    <mergeCell ref="H47:M51"/>
    <mergeCell ref="B52:G56"/>
    <mergeCell ref="H52:M56"/>
    <mergeCell ref="B42:G46"/>
    <mergeCell ref="B37:G41"/>
    <mergeCell ref="H37:M41"/>
    <mergeCell ref="K63:M65"/>
    <mergeCell ref="B63:D65"/>
    <mergeCell ref="B32:M32"/>
    <mergeCell ref="D3:E3"/>
    <mergeCell ref="B4:M4"/>
    <mergeCell ref="B10:C10"/>
    <mergeCell ref="B6:D6"/>
    <mergeCell ref="E66:F68"/>
    <mergeCell ref="G66:J68"/>
    <mergeCell ref="K66:M68"/>
    <mergeCell ref="I28:L28"/>
    <mergeCell ref="E25:F25"/>
    <mergeCell ref="H13:I13"/>
    <mergeCell ref="B13:C13"/>
    <mergeCell ref="C7:G7"/>
    <mergeCell ref="I7:M7"/>
    <mergeCell ref="K30:M30"/>
    <mergeCell ref="E30:G30"/>
    <mergeCell ref="B30:D30"/>
  </mergeCells>
  <dataValidations count="2">
    <dataValidation type="list" allowBlank="1" showInputMessage="1" showErrorMessage="1" sqref="D3" xr:uid="{123B77DB-F141-49B8-AE5A-6927539A701D}">
      <formula1>Type</formula1>
    </dataValidation>
    <dataValidation type="list" allowBlank="1" showInputMessage="1" showErrorMessage="1" sqref="E25:F25" xr:uid="{4E4DB210-B65D-4AEA-8A08-4DCC53E12C60}">
      <formula1>PartAgencies</formula1>
    </dataValidation>
  </dataValidations>
  <pageMargins left="0.51215277777777779" right="0.41666666666666669" top="0.50724637681159401" bottom="0.50724637681159401" header="0.3" footer="0.3"/>
  <pageSetup fitToHeight="0" orientation="portrait" blackAndWhite="1" useFirstPageNumber="1" r:id="rId1"/>
  <headerFooter>
    <oddHeader>&amp;L&amp;"Arial,Bold"SECTION 1: KEY TECHNICAL INFORMATION&amp;R&amp;"Arial,Bold"&amp;8INSERT&amp;"Arial,Regular" Project Name</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0</xdr:col>
                    <xdr:colOff>304800</xdr:colOff>
                    <xdr:row>26</xdr:row>
                    <xdr:rowOff>152400</xdr:rowOff>
                  </from>
                  <to>
                    <xdr:col>7</xdr:col>
                    <xdr:colOff>152400</xdr:colOff>
                    <xdr:row>27</xdr:row>
                    <xdr:rowOff>200025</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7</xdr:col>
                    <xdr:colOff>285750</xdr:colOff>
                    <xdr:row>26</xdr:row>
                    <xdr:rowOff>171450</xdr:rowOff>
                  </from>
                  <to>
                    <xdr:col>12</xdr:col>
                    <xdr:colOff>66675</xdr:colOff>
                    <xdr:row>27</xdr:row>
                    <xdr:rowOff>171450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0</xdr:col>
                    <xdr:colOff>295275</xdr:colOff>
                    <xdr:row>16</xdr:row>
                    <xdr:rowOff>0</xdr:rowOff>
                  </from>
                  <to>
                    <xdr:col>3</xdr:col>
                    <xdr:colOff>485775</xdr:colOff>
                    <xdr:row>17</xdr:row>
                    <xdr:rowOff>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0</xdr:col>
                    <xdr:colOff>295275</xdr:colOff>
                    <xdr:row>17</xdr:row>
                    <xdr:rowOff>161925</xdr:rowOff>
                  </from>
                  <to>
                    <xdr:col>3</xdr:col>
                    <xdr:colOff>495300</xdr:colOff>
                    <xdr:row>19</xdr:row>
                    <xdr:rowOff>9525</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0</xdr:col>
                    <xdr:colOff>295275</xdr:colOff>
                    <xdr:row>18</xdr:row>
                    <xdr:rowOff>171450</xdr:rowOff>
                  </from>
                  <to>
                    <xdr:col>3</xdr:col>
                    <xdr:colOff>495300</xdr:colOff>
                    <xdr:row>20</xdr:row>
                    <xdr:rowOff>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0</xdr:col>
                    <xdr:colOff>295275</xdr:colOff>
                    <xdr:row>20</xdr:row>
                    <xdr:rowOff>0</xdr:rowOff>
                  </from>
                  <to>
                    <xdr:col>3</xdr:col>
                    <xdr:colOff>495300</xdr:colOff>
                    <xdr:row>21</xdr:row>
                    <xdr:rowOff>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4</xdr:col>
                    <xdr:colOff>38100</xdr:colOff>
                    <xdr:row>15</xdr:row>
                    <xdr:rowOff>9525</xdr:rowOff>
                  </from>
                  <to>
                    <xdr:col>6</xdr:col>
                    <xdr:colOff>57150</xdr:colOff>
                    <xdr:row>16</xdr:row>
                    <xdr:rowOff>0</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4</xdr:col>
                    <xdr:colOff>38100</xdr:colOff>
                    <xdr:row>15</xdr:row>
                    <xdr:rowOff>171450</xdr:rowOff>
                  </from>
                  <to>
                    <xdr:col>6</xdr:col>
                    <xdr:colOff>57150</xdr:colOff>
                    <xdr:row>17</xdr:row>
                    <xdr:rowOff>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4</xdr:col>
                    <xdr:colOff>38100</xdr:colOff>
                    <xdr:row>17</xdr:row>
                    <xdr:rowOff>0</xdr:rowOff>
                  </from>
                  <to>
                    <xdr:col>6</xdr:col>
                    <xdr:colOff>47625</xdr:colOff>
                    <xdr:row>18</xdr:row>
                    <xdr:rowOff>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4</xdr:col>
                    <xdr:colOff>38100</xdr:colOff>
                    <xdr:row>17</xdr:row>
                    <xdr:rowOff>161925</xdr:rowOff>
                  </from>
                  <to>
                    <xdr:col>6</xdr:col>
                    <xdr:colOff>57150</xdr:colOff>
                    <xdr:row>19</xdr:row>
                    <xdr:rowOff>9525</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4</xdr:col>
                    <xdr:colOff>38100</xdr:colOff>
                    <xdr:row>19</xdr:row>
                    <xdr:rowOff>0</xdr:rowOff>
                  </from>
                  <to>
                    <xdr:col>6</xdr:col>
                    <xdr:colOff>57150</xdr:colOff>
                    <xdr:row>20</xdr:row>
                    <xdr:rowOff>0</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4</xdr:col>
                    <xdr:colOff>38100</xdr:colOff>
                    <xdr:row>19</xdr:row>
                    <xdr:rowOff>171450</xdr:rowOff>
                  </from>
                  <to>
                    <xdr:col>6</xdr:col>
                    <xdr:colOff>57150</xdr:colOff>
                    <xdr:row>21</xdr:row>
                    <xdr:rowOff>9525</xdr:rowOff>
                  </to>
                </anchor>
              </controlPr>
            </control>
          </mc:Choice>
        </mc:AlternateContent>
        <mc:AlternateContent xmlns:mc="http://schemas.openxmlformats.org/markup-compatibility/2006">
          <mc:Choice Requires="x14">
            <control shapeId="6171" r:id="rId16" name="Check Box 27">
              <controlPr defaultSize="0" autoFill="0" autoLine="0" autoPict="0">
                <anchor moveWithCells="1">
                  <from>
                    <xdr:col>6</xdr:col>
                    <xdr:colOff>76200</xdr:colOff>
                    <xdr:row>15</xdr:row>
                    <xdr:rowOff>9525</xdr:rowOff>
                  </from>
                  <to>
                    <xdr:col>9</xdr:col>
                    <xdr:colOff>0</xdr:colOff>
                    <xdr:row>16</xdr:row>
                    <xdr:rowOff>0</xdr:rowOff>
                  </to>
                </anchor>
              </controlPr>
            </control>
          </mc:Choice>
        </mc:AlternateContent>
        <mc:AlternateContent xmlns:mc="http://schemas.openxmlformats.org/markup-compatibility/2006">
          <mc:Choice Requires="x14">
            <control shapeId="6172" r:id="rId17" name="Check Box 28">
              <controlPr defaultSize="0" autoFill="0" autoLine="0" autoPict="0">
                <anchor moveWithCells="1">
                  <from>
                    <xdr:col>6</xdr:col>
                    <xdr:colOff>76200</xdr:colOff>
                    <xdr:row>15</xdr:row>
                    <xdr:rowOff>171450</xdr:rowOff>
                  </from>
                  <to>
                    <xdr:col>9</xdr:col>
                    <xdr:colOff>0</xdr:colOff>
                    <xdr:row>17</xdr:row>
                    <xdr:rowOff>9525</xdr:rowOff>
                  </to>
                </anchor>
              </controlPr>
            </control>
          </mc:Choice>
        </mc:AlternateContent>
        <mc:AlternateContent xmlns:mc="http://schemas.openxmlformats.org/markup-compatibility/2006">
          <mc:Choice Requires="x14">
            <control shapeId="6173" r:id="rId18" name="Check Box 29">
              <controlPr defaultSize="0" autoFill="0" autoLine="0" autoPict="0">
                <anchor moveWithCells="1">
                  <from>
                    <xdr:col>6</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6174" r:id="rId19" name="Check Box 30">
              <controlPr defaultSize="0" autoFill="0" autoLine="0" autoPict="0">
                <anchor moveWithCells="1">
                  <from>
                    <xdr:col>6</xdr:col>
                    <xdr:colOff>76200</xdr:colOff>
                    <xdr:row>17</xdr:row>
                    <xdr:rowOff>161925</xdr:rowOff>
                  </from>
                  <to>
                    <xdr:col>9</xdr:col>
                    <xdr:colOff>0</xdr:colOff>
                    <xdr:row>19</xdr:row>
                    <xdr:rowOff>9525</xdr:rowOff>
                  </to>
                </anchor>
              </controlPr>
            </control>
          </mc:Choice>
        </mc:AlternateContent>
        <mc:AlternateContent xmlns:mc="http://schemas.openxmlformats.org/markup-compatibility/2006">
          <mc:Choice Requires="x14">
            <control shapeId="6178" r:id="rId20" name="Check Box 34">
              <controlPr defaultSize="0" autoFill="0" autoLine="0" autoPict="0">
                <anchor moveWithCells="1">
                  <from>
                    <xdr:col>8</xdr:col>
                    <xdr:colOff>314325</xdr:colOff>
                    <xdr:row>16</xdr:row>
                    <xdr:rowOff>0</xdr:rowOff>
                  </from>
                  <to>
                    <xdr:col>10</xdr:col>
                    <xdr:colOff>523875</xdr:colOff>
                    <xdr:row>17</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8</xdr:col>
                    <xdr:colOff>314325</xdr:colOff>
                    <xdr:row>17</xdr:row>
                    <xdr:rowOff>161925</xdr:rowOff>
                  </from>
                  <to>
                    <xdr:col>10</xdr:col>
                    <xdr:colOff>514350</xdr:colOff>
                    <xdr:row>19</xdr:row>
                    <xdr:rowOff>9525</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8</xdr:col>
                    <xdr:colOff>314325</xdr:colOff>
                    <xdr:row>18</xdr:row>
                    <xdr:rowOff>161925</xdr:rowOff>
                  </from>
                  <to>
                    <xdr:col>10</xdr:col>
                    <xdr:colOff>514350</xdr:colOff>
                    <xdr:row>20</xdr:row>
                    <xdr:rowOff>9525</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8</xdr:col>
                    <xdr:colOff>314325</xdr:colOff>
                    <xdr:row>19</xdr:row>
                    <xdr:rowOff>161925</xdr:rowOff>
                  </from>
                  <to>
                    <xdr:col>10</xdr:col>
                    <xdr:colOff>514350</xdr:colOff>
                    <xdr:row>21</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8</xdr:col>
                    <xdr:colOff>314325</xdr:colOff>
                    <xdr:row>20</xdr:row>
                    <xdr:rowOff>161925</xdr:rowOff>
                  </from>
                  <to>
                    <xdr:col>10</xdr:col>
                    <xdr:colOff>514350</xdr:colOff>
                    <xdr:row>22</xdr:row>
                    <xdr:rowOff>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11</xdr:col>
                    <xdr:colOff>219075</xdr:colOff>
                    <xdr:row>15</xdr:row>
                    <xdr:rowOff>9525</xdr:rowOff>
                  </from>
                  <to>
                    <xdr:col>12</xdr:col>
                    <xdr:colOff>762000</xdr:colOff>
                    <xdr:row>16</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11</xdr:col>
                    <xdr:colOff>219075</xdr:colOff>
                    <xdr:row>15</xdr:row>
                    <xdr:rowOff>171450</xdr:rowOff>
                  </from>
                  <to>
                    <xdr:col>12</xdr:col>
                    <xdr:colOff>762000</xdr:colOff>
                    <xdr:row>17</xdr:row>
                    <xdr:rowOff>9525</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11</xdr:col>
                    <xdr:colOff>219075</xdr:colOff>
                    <xdr:row>17</xdr:row>
                    <xdr:rowOff>0</xdr:rowOff>
                  </from>
                  <to>
                    <xdr:col>12</xdr:col>
                    <xdr:colOff>742950</xdr:colOff>
                    <xdr:row>18</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11</xdr:col>
                    <xdr:colOff>219075</xdr:colOff>
                    <xdr:row>17</xdr:row>
                    <xdr:rowOff>161925</xdr:rowOff>
                  </from>
                  <to>
                    <xdr:col>12</xdr:col>
                    <xdr:colOff>752475</xdr:colOff>
                    <xdr:row>19</xdr:row>
                    <xdr:rowOff>9525</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11</xdr:col>
                    <xdr:colOff>219075</xdr:colOff>
                    <xdr:row>18</xdr:row>
                    <xdr:rowOff>171450</xdr:rowOff>
                  </from>
                  <to>
                    <xdr:col>12</xdr:col>
                    <xdr:colOff>752475</xdr:colOff>
                    <xdr:row>20</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11</xdr:col>
                    <xdr:colOff>219075</xdr:colOff>
                    <xdr:row>20</xdr:row>
                    <xdr:rowOff>0</xdr:rowOff>
                  </from>
                  <to>
                    <xdr:col>12</xdr:col>
                    <xdr:colOff>752475</xdr:colOff>
                    <xdr:row>21</xdr:row>
                    <xdr:rowOff>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0</xdr:col>
                    <xdr:colOff>295275</xdr:colOff>
                    <xdr:row>20</xdr:row>
                    <xdr:rowOff>161925</xdr:rowOff>
                  </from>
                  <to>
                    <xdr:col>3</xdr:col>
                    <xdr:colOff>495300</xdr:colOff>
                    <xdr:row>22</xdr:row>
                    <xdr:rowOff>0</xdr:rowOff>
                  </to>
                </anchor>
              </controlPr>
            </control>
          </mc:Choice>
        </mc:AlternateContent>
        <mc:AlternateContent xmlns:mc="http://schemas.openxmlformats.org/markup-compatibility/2006">
          <mc:Choice Requires="x14">
            <control shapeId="6190" r:id="rId32" name="Check Box 46">
              <controlPr defaultSize="0" autoFill="0" autoLine="0" autoPict="0">
                <anchor moveWithCells="1">
                  <from>
                    <xdr:col>4</xdr:col>
                    <xdr:colOff>38100</xdr:colOff>
                    <xdr:row>20</xdr:row>
                    <xdr:rowOff>161925</xdr:rowOff>
                  </from>
                  <to>
                    <xdr:col>6</xdr:col>
                    <xdr:colOff>57150</xdr:colOff>
                    <xdr:row>22</xdr:row>
                    <xdr:rowOff>0</xdr:rowOff>
                  </to>
                </anchor>
              </controlPr>
            </control>
          </mc:Choice>
        </mc:AlternateContent>
        <mc:AlternateContent xmlns:mc="http://schemas.openxmlformats.org/markup-compatibility/2006">
          <mc:Choice Requires="x14">
            <control shapeId="6191" r:id="rId33" name="Check Box 47">
              <controlPr defaultSize="0" autoFill="0" autoLine="0" autoPict="0">
                <anchor moveWithCells="1">
                  <from>
                    <xdr:col>6</xdr:col>
                    <xdr:colOff>66675</xdr:colOff>
                    <xdr:row>20</xdr:row>
                    <xdr:rowOff>161925</xdr:rowOff>
                  </from>
                  <to>
                    <xdr:col>9</xdr:col>
                    <xdr:colOff>0</xdr:colOff>
                    <xdr:row>22</xdr:row>
                    <xdr:rowOff>0</xdr:rowOff>
                  </to>
                </anchor>
              </controlPr>
            </control>
          </mc:Choice>
        </mc:AlternateContent>
        <mc:AlternateContent xmlns:mc="http://schemas.openxmlformats.org/markup-compatibility/2006">
          <mc:Choice Requires="x14">
            <control shapeId="6192" r:id="rId34" name="Check Box 48">
              <controlPr defaultSize="0" autoFill="0" autoLine="0" autoPict="0">
                <anchor moveWithCells="1">
                  <from>
                    <xdr:col>11</xdr:col>
                    <xdr:colOff>219075</xdr:colOff>
                    <xdr:row>13</xdr:row>
                    <xdr:rowOff>76200</xdr:rowOff>
                  </from>
                  <to>
                    <xdr:col>13</xdr:col>
                    <xdr:colOff>9525</xdr:colOff>
                    <xdr:row>15</xdr:row>
                    <xdr:rowOff>0</xdr:rowOff>
                  </to>
                </anchor>
              </controlPr>
            </control>
          </mc:Choice>
        </mc:AlternateContent>
        <mc:AlternateContent xmlns:mc="http://schemas.openxmlformats.org/markup-compatibility/2006">
          <mc:Choice Requires="x14">
            <control shapeId="6193" r:id="rId35" name="Check Box 49">
              <controlPr defaultSize="0" autoFill="0" autoLine="0" autoPict="0">
                <anchor moveWithCells="1">
                  <from>
                    <xdr:col>11</xdr:col>
                    <xdr:colOff>219075</xdr:colOff>
                    <xdr:row>20</xdr:row>
                    <xdr:rowOff>161925</xdr:rowOff>
                  </from>
                  <to>
                    <xdr:col>12</xdr:col>
                    <xdr:colOff>762000</xdr:colOff>
                    <xdr:row>22</xdr:row>
                    <xdr:rowOff>0</xdr:rowOff>
                  </to>
                </anchor>
              </controlPr>
            </control>
          </mc:Choice>
        </mc:AlternateContent>
        <mc:AlternateContent xmlns:mc="http://schemas.openxmlformats.org/markup-compatibility/2006">
          <mc:Choice Requires="x14">
            <control shapeId="6194" r:id="rId36" name="Check Box 50">
              <controlPr defaultSize="0" autoFill="0" autoLine="0" autoPict="0">
                <anchor moveWithCells="1">
                  <from>
                    <xdr:col>0</xdr:col>
                    <xdr:colOff>295275</xdr:colOff>
                    <xdr:row>15</xdr:row>
                    <xdr:rowOff>9525</xdr:rowOff>
                  </from>
                  <to>
                    <xdr:col>3</xdr:col>
                    <xdr:colOff>485775</xdr:colOff>
                    <xdr:row>16</xdr:row>
                    <xdr:rowOff>0</xdr:rowOff>
                  </to>
                </anchor>
              </controlPr>
            </control>
          </mc:Choice>
        </mc:AlternateContent>
        <mc:AlternateContent xmlns:mc="http://schemas.openxmlformats.org/markup-compatibility/2006">
          <mc:Choice Requires="x14">
            <control shapeId="6195" r:id="rId37" name="Check Box 51">
              <controlPr defaultSize="0" autoFill="0" autoLine="0" autoPict="0">
                <anchor moveWithCells="1">
                  <from>
                    <xdr:col>0</xdr:col>
                    <xdr:colOff>295275</xdr:colOff>
                    <xdr:row>17</xdr:row>
                    <xdr:rowOff>0</xdr:rowOff>
                  </from>
                  <to>
                    <xdr:col>3</xdr:col>
                    <xdr:colOff>476250</xdr:colOff>
                    <xdr:row>18</xdr:row>
                    <xdr:rowOff>9525</xdr:rowOff>
                  </to>
                </anchor>
              </controlPr>
            </control>
          </mc:Choice>
        </mc:AlternateContent>
        <mc:AlternateContent xmlns:mc="http://schemas.openxmlformats.org/markup-compatibility/2006">
          <mc:Choice Requires="x14">
            <control shapeId="6196" r:id="rId38" name="Check Box 52">
              <controlPr defaultSize="0" autoFill="0" autoLine="0" autoPict="0">
                <anchor moveWithCells="1">
                  <from>
                    <xdr:col>6</xdr:col>
                    <xdr:colOff>66675</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6197" r:id="rId39" name="Check Box 53">
              <controlPr defaultSize="0" autoFill="0" autoLine="0" autoPict="0">
                <anchor moveWithCells="1">
                  <from>
                    <xdr:col>6</xdr:col>
                    <xdr:colOff>66675</xdr:colOff>
                    <xdr:row>19</xdr:row>
                    <xdr:rowOff>161925</xdr:rowOff>
                  </from>
                  <to>
                    <xdr:col>9</xdr:col>
                    <xdr:colOff>0</xdr:colOff>
                    <xdr:row>21</xdr:row>
                    <xdr:rowOff>9525</xdr:rowOff>
                  </to>
                </anchor>
              </controlPr>
            </control>
          </mc:Choice>
        </mc:AlternateContent>
        <mc:AlternateContent xmlns:mc="http://schemas.openxmlformats.org/markup-compatibility/2006">
          <mc:Choice Requires="x14">
            <control shapeId="6198" r:id="rId40" name="Check Box 54">
              <controlPr defaultSize="0" autoFill="0" autoLine="0" autoPict="0">
                <anchor moveWithCells="1">
                  <from>
                    <xdr:col>8</xdr:col>
                    <xdr:colOff>590550</xdr:colOff>
                    <xdr:row>14</xdr:row>
                    <xdr:rowOff>171450</xdr:rowOff>
                  </from>
                  <to>
                    <xdr:col>10</xdr:col>
                    <xdr:colOff>504825</xdr:colOff>
                    <xdr:row>16</xdr:row>
                    <xdr:rowOff>9525</xdr:rowOff>
                  </to>
                </anchor>
              </controlPr>
            </control>
          </mc:Choice>
        </mc:AlternateContent>
        <mc:AlternateContent xmlns:mc="http://schemas.openxmlformats.org/markup-compatibility/2006">
          <mc:Choice Requires="x14">
            <control shapeId="6201" r:id="rId41" name="Check Box 57">
              <controlPr defaultSize="0" autoFill="0" autoLine="0" autoPict="0">
                <anchor moveWithCells="1">
                  <from>
                    <xdr:col>3</xdr:col>
                    <xdr:colOff>361950</xdr:colOff>
                    <xdr:row>23</xdr:row>
                    <xdr:rowOff>133350</xdr:rowOff>
                  </from>
                  <to>
                    <xdr:col>4</xdr:col>
                    <xdr:colOff>47625</xdr:colOff>
                    <xdr:row>25</xdr:row>
                    <xdr:rowOff>38100</xdr:rowOff>
                  </to>
                </anchor>
              </controlPr>
            </control>
          </mc:Choice>
        </mc:AlternateContent>
        <mc:AlternateContent xmlns:mc="http://schemas.openxmlformats.org/markup-compatibility/2006">
          <mc:Choice Requires="x14">
            <control shapeId="6213" r:id="rId42" name="Check Box 69">
              <controlPr defaultSize="0" autoFill="0" autoLine="0" autoPict="0">
                <anchor moveWithCells="1">
                  <from>
                    <xdr:col>0</xdr:col>
                    <xdr:colOff>323850</xdr:colOff>
                    <xdr:row>31</xdr:row>
                    <xdr:rowOff>133350</xdr:rowOff>
                  </from>
                  <to>
                    <xdr:col>7</xdr:col>
                    <xdr:colOff>57150</xdr:colOff>
                    <xdr:row>33</xdr:row>
                    <xdr:rowOff>9525</xdr:rowOff>
                  </to>
                </anchor>
              </controlPr>
            </control>
          </mc:Choice>
        </mc:AlternateContent>
        <mc:AlternateContent xmlns:mc="http://schemas.openxmlformats.org/markup-compatibility/2006">
          <mc:Choice Requires="x14">
            <control shapeId="6215" r:id="rId43" name="Check Box 71">
              <controlPr defaultSize="0" autoFill="0" autoLine="0" autoPict="0">
                <anchor moveWithCells="1">
                  <from>
                    <xdr:col>5</xdr:col>
                    <xdr:colOff>609600</xdr:colOff>
                    <xdr:row>31</xdr:row>
                    <xdr:rowOff>142875</xdr:rowOff>
                  </from>
                  <to>
                    <xdr:col>11</xdr:col>
                    <xdr:colOff>38100</xdr:colOff>
                    <xdr:row>33</xdr:row>
                    <xdr:rowOff>19050</xdr:rowOff>
                  </to>
                </anchor>
              </controlPr>
            </control>
          </mc:Choice>
        </mc:AlternateContent>
        <mc:AlternateContent xmlns:mc="http://schemas.openxmlformats.org/markup-compatibility/2006">
          <mc:Choice Requires="x14">
            <control shapeId="6222" r:id="rId44" name="Check Box 78">
              <controlPr defaultSize="0" autoFill="0" autoLine="0" autoPict="0">
                <anchor moveWithCells="1">
                  <from>
                    <xdr:col>8</xdr:col>
                    <xdr:colOff>314325</xdr:colOff>
                    <xdr:row>16</xdr:row>
                    <xdr:rowOff>152400</xdr:rowOff>
                  </from>
                  <to>
                    <xdr:col>10</xdr:col>
                    <xdr:colOff>523875</xdr:colOff>
                    <xdr:row>17</xdr:row>
                    <xdr:rowOff>152400</xdr:rowOff>
                  </to>
                </anchor>
              </controlPr>
            </control>
          </mc:Choice>
        </mc:AlternateContent>
        <mc:AlternateContent xmlns:mc="http://schemas.openxmlformats.org/markup-compatibility/2006">
          <mc:Choice Requires="x14">
            <control shapeId="6237" r:id="rId45" name="Check Box 93">
              <controlPr defaultSize="0" autoFill="0" autoLine="0" autoPict="0">
                <anchor moveWithCells="1">
                  <from>
                    <xdr:col>11</xdr:col>
                    <xdr:colOff>514350</xdr:colOff>
                    <xdr:row>31</xdr:row>
                    <xdr:rowOff>142875</xdr:rowOff>
                  </from>
                  <to>
                    <xdr:col>12</xdr:col>
                    <xdr:colOff>552450</xdr:colOff>
                    <xdr:row>33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6B9F-9D13-4A21-9003-A3A1E78AB28B}">
  <sheetPr codeName="Sheet8"/>
  <dimension ref="A2:Y60"/>
  <sheetViews>
    <sheetView topLeftCell="A20" zoomScaleNormal="100" zoomScalePageLayoutView="130" workbookViewId="0">
      <selection activeCell="G20" sqref="G20"/>
    </sheetView>
  </sheetViews>
  <sheetFormatPr defaultRowHeight="12.75" x14ac:dyDescent="0.2"/>
  <cols>
    <col min="1" max="1" width="4.85546875" customWidth="1"/>
    <col min="2" max="2" width="4.42578125" customWidth="1"/>
    <col min="3" max="3" width="8.85546875" customWidth="1"/>
    <col min="4" max="4" width="12.28515625" customWidth="1"/>
    <col min="5" max="5" width="13.28515625" customWidth="1"/>
    <col min="6" max="6" width="15.85546875" customWidth="1"/>
    <col min="7" max="7" width="5.5703125" customWidth="1"/>
    <col min="8" max="8" width="10.5703125" customWidth="1"/>
    <col min="9" max="9" width="12.140625" customWidth="1"/>
    <col min="10" max="10" width="10.7109375" customWidth="1"/>
    <col min="11" max="11" width="11.85546875" customWidth="1"/>
  </cols>
  <sheetData>
    <row r="2" spans="1:12" x14ac:dyDescent="0.2">
      <c r="A2" s="54" t="s">
        <v>92</v>
      </c>
      <c r="B2" t="s">
        <v>93</v>
      </c>
    </row>
    <row r="3" spans="1:12" s="175" customFormat="1" ht="12" x14ac:dyDescent="0.2">
      <c r="A3" s="217"/>
      <c r="C3" s="600" t="s">
        <v>94</v>
      </c>
      <c r="D3" s="600"/>
      <c r="E3" s="600" t="s">
        <v>95</v>
      </c>
      <c r="F3" s="600"/>
      <c r="H3" s="476"/>
      <c r="I3" s="600" t="s">
        <v>94</v>
      </c>
      <c r="J3" s="600"/>
      <c r="K3" s="600" t="s">
        <v>95</v>
      </c>
      <c r="L3" s="600"/>
    </row>
    <row r="4" spans="1:12" x14ac:dyDescent="0.2">
      <c r="A4" s="54"/>
      <c r="B4" s="175">
        <v>1</v>
      </c>
      <c r="C4" s="214"/>
      <c r="D4" s="214"/>
      <c r="E4" s="214"/>
      <c r="F4" s="214"/>
      <c r="G4" s="175"/>
      <c r="H4" s="175">
        <v>40</v>
      </c>
      <c r="I4" s="602"/>
      <c r="J4" s="602"/>
      <c r="K4" s="602"/>
      <c r="L4" s="602"/>
    </row>
    <row r="5" spans="1:12" x14ac:dyDescent="0.2">
      <c r="A5" s="54"/>
      <c r="B5" s="175">
        <v>2</v>
      </c>
      <c r="C5" s="175"/>
      <c r="D5" s="175"/>
      <c r="E5" s="175"/>
      <c r="F5" s="175"/>
      <c r="G5" s="175"/>
      <c r="H5" s="175">
        <v>41</v>
      </c>
      <c r="I5" s="601"/>
      <c r="J5" s="601"/>
      <c r="K5" s="601"/>
      <c r="L5" s="601"/>
    </row>
    <row r="6" spans="1:12" x14ac:dyDescent="0.2">
      <c r="A6" s="54"/>
      <c r="B6" s="175">
        <v>3</v>
      </c>
      <c r="C6" s="175"/>
      <c r="D6" s="175"/>
      <c r="E6" s="175"/>
      <c r="F6" s="175"/>
      <c r="G6" s="175"/>
      <c r="H6" s="175">
        <v>42</v>
      </c>
      <c r="I6" s="601"/>
      <c r="J6" s="601"/>
      <c r="K6" s="601"/>
      <c r="L6" s="601"/>
    </row>
    <row r="7" spans="1:12" x14ac:dyDescent="0.2">
      <c r="A7" s="54"/>
      <c r="B7" s="175">
        <v>4</v>
      </c>
      <c r="C7" s="175"/>
      <c r="D7" s="175"/>
      <c r="E7" s="175"/>
      <c r="F7" s="175"/>
      <c r="G7" s="175"/>
      <c r="H7" s="175">
        <v>43</v>
      </c>
      <c r="I7" s="601"/>
      <c r="J7" s="601"/>
      <c r="K7" s="601"/>
      <c r="L7" s="601"/>
    </row>
    <row r="8" spans="1:12" x14ac:dyDescent="0.2">
      <c r="A8" s="54"/>
      <c r="B8" s="175">
        <v>5</v>
      </c>
      <c r="C8" s="175"/>
      <c r="D8" s="175"/>
      <c r="E8" s="175"/>
      <c r="F8" s="175"/>
      <c r="G8" s="175"/>
      <c r="H8" s="175">
        <v>44</v>
      </c>
      <c r="I8" s="601"/>
      <c r="J8" s="601"/>
      <c r="K8" s="601"/>
      <c r="L8" s="601"/>
    </row>
    <row r="9" spans="1:12" x14ac:dyDescent="0.2">
      <c r="A9" s="54"/>
      <c r="B9" s="175">
        <v>6</v>
      </c>
      <c r="C9" s="175"/>
      <c r="D9" s="175"/>
      <c r="E9" s="175"/>
      <c r="F9" s="175"/>
      <c r="G9" s="175"/>
      <c r="H9" s="175">
        <v>45</v>
      </c>
      <c r="I9" s="601"/>
      <c r="J9" s="601"/>
      <c r="K9" s="601"/>
      <c r="L9" s="601"/>
    </row>
    <row r="10" spans="1:12" x14ac:dyDescent="0.2">
      <c r="A10" s="54"/>
      <c r="B10" s="175">
        <v>7</v>
      </c>
      <c r="C10" s="175"/>
      <c r="D10" s="175"/>
      <c r="E10" s="175"/>
      <c r="F10" s="175"/>
      <c r="G10" s="175"/>
      <c r="H10" s="175">
        <v>46</v>
      </c>
      <c r="I10" s="601"/>
      <c r="J10" s="601"/>
      <c r="K10" s="601"/>
      <c r="L10" s="601"/>
    </row>
    <row r="11" spans="1:12" x14ac:dyDescent="0.2">
      <c r="A11" s="54"/>
      <c r="B11" s="175">
        <v>8</v>
      </c>
      <c r="C11" s="175"/>
      <c r="D11" s="175"/>
      <c r="E11" s="175"/>
      <c r="F11" s="175"/>
      <c r="G11" s="175"/>
      <c r="H11" s="175">
        <v>47</v>
      </c>
      <c r="I11" s="601"/>
      <c r="J11" s="601"/>
      <c r="K11" s="601"/>
      <c r="L11" s="601"/>
    </row>
    <row r="12" spans="1:12" x14ac:dyDescent="0.2">
      <c r="A12" s="54"/>
      <c r="B12" s="175">
        <v>9</v>
      </c>
      <c r="C12" s="175"/>
      <c r="D12" s="175"/>
      <c r="E12" s="175"/>
      <c r="F12" s="175"/>
      <c r="G12" s="175"/>
      <c r="H12" s="175">
        <v>48</v>
      </c>
      <c r="I12" s="601"/>
      <c r="J12" s="601"/>
      <c r="K12" s="601"/>
      <c r="L12" s="601"/>
    </row>
    <row r="13" spans="1:12" x14ac:dyDescent="0.2">
      <c r="A13" s="54"/>
      <c r="B13" s="175">
        <v>10</v>
      </c>
      <c r="C13" s="175"/>
      <c r="D13" s="175"/>
      <c r="E13" s="175"/>
      <c r="F13" s="175"/>
      <c r="G13" s="175"/>
      <c r="H13" s="175">
        <v>49</v>
      </c>
      <c r="I13" s="601"/>
      <c r="J13" s="601"/>
      <c r="K13" s="601"/>
      <c r="L13" s="601"/>
    </row>
    <row r="14" spans="1:12" x14ac:dyDescent="0.2">
      <c r="A14" s="54"/>
      <c r="B14" s="175">
        <v>11</v>
      </c>
      <c r="C14" s="175"/>
      <c r="D14" s="175"/>
      <c r="E14" s="175"/>
      <c r="F14" s="175"/>
      <c r="G14" s="175"/>
      <c r="H14" s="175">
        <v>50</v>
      </c>
      <c r="I14" s="601"/>
      <c r="J14" s="601"/>
      <c r="K14" s="601"/>
      <c r="L14" s="601"/>
    </row>
    <row r="15" spans="1:12" x14ac:dyDescent="0.2">
      <c r="A15" s="54"/>
      <c r="B15" s="175">
        <v>12</v>
      </c>
      <c r="C15" s="175"/>
      <c r="D15" s="175"/>
      <c r="E15" s="175"/>
      <c r="F15" s="175"/>
      <c r="G15" s="175"/>
      <c r="H15" s="175"/>
      <c r="I15" s="175"/>
      <c r="J15" s="175"/>
      <c r="K15" s="175"/>
    </row>
    <row r="16" spans="1:12" x14ac:dyDescent="0.2">
      <c r="A16" s="54"/>
      <c r="B16" s="175">
        <v>13</v>
      </c>
      <c r="C16" s="175"/>
      <c r="D16" s="175"/>
      <c r="E16" s="175"/>
      <c r="F16" s="175"/>
      <c r="G16" s="175"/>
      <c r="H16" s="175"/>
      <c r="I16" s="175"/>
      <c r="J16" s="175"/>
      <c r="K16" s="175"/>
    </row>
    <row r="17" spans="1:11" x14ac:dyDescent="0.2">
      <c r="A17" s="54"/>
      <c r="B17" s="175">
        <v>14</v>
      </c>
      <c r="C17" s="175"/>
      <c r="D17" s="175"/>
      <c r="E17" s="175"/>
      <c r="F17" s="175"/>
      <c r="G17" s="175"/>
      <c r="H17" s="175"/>
      <c r="I17" s="175"/>
      <c r="J17" s="175"/>
      <c r="K17" s="175"/>
    </row>
    <row r="18" spans="1:11" x14ac:dyDescent="0.2">
      <c r="A18" s="54"/>
      <c r="B18" s="175">
        <v>15</v>
      </c>
      <c r="C18" s="175"/>
      <c r="D18" s="175"/>
      <c r="E18" s="175"/>
      <c r="F18" s="175"/>
      <c r="G18" s="175"/>
      <c r="H18" s="175"/>
      <c r="I18" s="175"/>
      <c r="J18" s="175"/>
      <c r="K18" s="175"/>
    </row>
    <row r="19" spans="1:11" x14ac:dyDescent="0.2">
      <c r="A19" s="54"/>
      <c r="B19" s="175">
        <v>16</v>
      </c>
      <c r="C19" s="175"/>
      <c r="D19" s="175"/>
      <c r="E19" s="175"/>
      <c r="F19" s="175"/>
      <c r="G19" s="175"/>
      <c r="H19" s="175"/>
      <c r="I19" s="175"/>
      <c r="J19" s="175"/>
      <c r="K19" s="175"/>
    </row>
    <row r="20" spans="1:11" x14ac:dyDescent="0.2">
      <c r="A20" s="54"/>
      <c r="B20" s="175">
        <v>17</v>
      </c>
      <c r="C20" s="175"/>
      <c r="D20" s="175"/>
      <c r="E20" s="175"/>
      <c r="F20" s="175"/>
      <c r="G20" s="175"/>
      <c r="H20" s="175"/>
      <c r="I20" s="175"/>
      <c r="J20" s="175"/>
      <c r="K20" s="175"/>
    </row>
    <row r="21" spans="1:11" x14ac:dyDescent="0.2">
      <c r="A21" s="54"/>
      <c r="B21" s="175">
        <v>18</v>
      </c>
      <c r="C21" s="175"/>
      <c r="D21" s="175"/>
      <c r="E21" s="175"/>
      <c r="F21" s="175"/>
      <c r="G21" s="175"/>
      <c r="H21" s="175"/>
      <c r="I21" s="175"/>
      <c r="J21" s="175"/>
      <c r="K21" s="175"/>
    </row>
    <row r="22" spans="1:11" x14ac:dyDescent="0.2">
      <c r="A22" s="54"/>
      <c r="B22" s="175">
        <v>19</v>
      </c>
      <c r="C22" s="175"/>
      <c r="D22" s="175"/>
      <c r="E22" s="175"/>
      <c r="F22" s="175"/>
      <c r="G22" s="175"/>
      <c r="H22" s="175"/>
      <c r="I22" s="175"/>
      <c r="J22" s="175"/>
      <c r="K22" s="175"/>
    </row>
    <row r="23" spans="1:11" x14ac:dyDescent="0.2">
      <c r="A23" s="54"/>
      <c r="B23" s="175">
        <v>20</v>
      </c>
      <c r="C23" s="175"/>
      <c r="D23" s="175"/>
      <c r="E23" s="175"/>
      <c r="F23" s="175"/>
      <c r="G23" s="175"/>
      <c r="H23" s="175"/>
      <c r="I23" s="175"/>
      <c r="J23" s="175"/>
      <c r="K23" s="175"/>
    </row>
    <row r="24" spans="1:11" x14ac:dyDescent="0.2">
      <c r="A24" s="54"/>
      <c r="B24" s="175">
        <v>21</v>
      </c>
      <c r="C24" s="175"/>
      <c r="D24" s="175"/>
      <c r="E24" s="175"/>
      <c r="F24" s="175"/>
      <c r="G24" s="175"/>
      <c r="H24" s="175"/>
      <c r="I24" s="175"/>
      <c r="J24" s="175"/>
    </row>
    <row r="25" spans="1:11" x14ac:dyDescent="0.2">
      <c r="A25" s="54"/>
      <c r="B25" s="175">
        <v>22</v>
      </c>
      <c r="C25" s="175"/>
      <c r="D25" s="175"/>
      <c r="E25" s="175"/>
      <c r="F25" s="175"/>
      <c r="G25" s="175"/>
      <c r="H25" s="219"/>
      <c r="I25" s="175"/>
      <c r="J25" s="175"/>
    </row>
    <row r="26" spans="1:11" x14ac:dyDescent="0.2">
      <c r="A26" s="54"/>
      <c r="B26" s="175">
        <v>23</v>
      </c>
      <c r="C26" s="175"/>
      <c r="D26" s="175"/>
      <c r="E26" s="175"/>
      <c r="F26" s="175"/>
      <c r="G26" s="175"/>
      <c r="H26" s="175"/>
      <c r="I26" s="601"/>
      <c r="J26" s="601"/>
    </row>
    <row r="27" spans="1:11" x14ac:dyDescent="0.2">
      <c r="A27" s="54"/>
      <c r="B27" s="175">
        <v>24</v>
      </c>
      <c r="C27" s="175"/>
      <c r="D27" s="175"/>
      <c r="E27" s="175"/>
      <c r="F27" s="175"/>
      <c r="G27" s="175"/>
      <c r="H27" s="175"/>
      <c r="I27" s="601"/>
      <c r="J27" s="601"/>
      <c r="K27" s="175"/>
    </row>
    <row r="28" spans="1:11" x14ac:dyDescent="0.2">
      <c r="A28" s="54"/>
      <c r="B28" s="175">
        <v>25</v>
      </c>
      <c r="C28" s="175"/>
      <c r="D28" s="175"/>
      <c r="E28" s="175"/>
      <c r="F28" s="175"/>
      <c r="G28" s="175"/>
      <c r="H28" s="175"/>
      <c r="I28" s="603"/>
      <c r="J28" s="603"/>
      <c r="K28" s="175"/>
    </row>
    <row r="29" spans="1:11" x14ac:dyDescent="0.2">
      <c r="A29" s="54"/>
      <c r="B29" s="175">
        <v>26</v>
      </c>
      <c r="C29" s="175"/>
      <c r="D29" s="175"/>
      <c r="E29" s="175"/>
      <c r="F29" s="175"/>
      <c r="G29" s="175"/>
      <c r="H29" s="175"/>
      <c r="I29" s="603"/>
      <c r="J29" s="603"/>
    </row>
    <row r="30" spans="1:11" x14ac:dyDescent="0.2">
      <c r="A30" s="54"/>
      <c r="B30" s="175">
        <v>27</v>
      </c>
      <c r="C30" s="175"/>
      <c r="D30" s="175"/>
      <c r="E30" s="175"/>
      <c r="F30" s="175"/>
      <c r="G30" s="175"/>
      <c r="H30" s="152"/>
      <c r="I30" s="175"/>
    </row>
    <row r="31" spans="1:11" x14ac:dyDescent="0.2">
      <c r="A31" s="54"/>
      <c r="B31" s="175">
        <v>28</v>
      </c>
      <c r="C31" s="175"/>
      <c r="D31" s="175"/>
      <c r="E31" s="175"/>
      <c r="F31" s="175"/>
      <c r="G31" s="175"/>
    </row>
    <row r="32" spans="1:11" x14ac:dyDescent="0.2">
      <c r="A32" s="54"/>
      <c r="B32" s="175">
        <v>29</v>
      </c>
      <c r="C32" s="175"/>
      <c r="D32" s="175"/>
      <c r="E32" s="175"/>
      <c r="F32" s="175"/>
      <c r="G32" s="175"/>
      <c r="H32" s="175"/>
      <c r="I32" s="602"/>
      <c r="J32" s="602"/>
    </row>
    <row r="33" spans="1:11" x14ac:dyDescent="0.2">
      <c r="A33" s="54"/>
      <c r="B33" s="175">
        <v>30</v>
      </c>
      <c r="C33" s="175"/>
      <c r="D33" s="175"/>
      <c r="E33" s="175"/>
      <c r="F33" s="175"/>
      <c r="H33" s="175"/>
      <c r="I33" s="602"/>
      <c r="J33" s="602"/>
    </row>
    <row r="34" spans="1:11" x14ac:dyDescent="0.2">
      <c r="A34" s="54"/>
      <c r="B34" s="175">
        <v>31</v>
      </c>
      <c r="C34" s="175"/>
      <c r="D34" s="175"/>
      <c r="E34" s="175"/>
      <c r="F34" s="175"/>
    </row>
    <row r="35" spans="1:11" x14ac:dyDescent="0.2">
      <c r="A35" s="54"/>
      <c r="B35" s="175">
        <v>32</v>
      </c>
      <c r="C35" s="175"/>
      <c r="D35" s="175"/>
      <c r="E35" s="175"/>
      <c r="F35" s="175"/>
    </row>
    <row r="36" spans="1:11" x14ac:dyDescent="0.2">
      <c r="A36" s="54"/>
      <c r="B36" s="175">
        <v>33</v>
      </c>
      <c r="C36" s="175"/>
      <c r="D36" s="175"/>
      <c r="E36" s="175"/>
      <c r="F36" s="175"/>
    </row>
    <row r="37" spans="1:11" x14ac:dyDescent="0.2">
      <c r="A37" s="54"/>
      <c r="B37" s="175">
        <v>34</v>
      </c>
      <c r="C37" s="175"/>
      <c r="D37" s="175"/>
      <c r="E37" s="175"/>
      <c r="F37" s="175"/>
      <c r="H37" s="219" t="s">
        <v>96</v>
      </c>
    </row>
    <row r="38" spans="1:11" x14ac:dyDescent="0.2">
      <c r="A38" s="54"/>
      <c r="B38" s="175">
        <v>35</v>
      </c>
      <c r="C38" s="175"/>
      <c r="D38" s="175"/>
      <c r="E38" s="175"/>
      <c r="F38" s="175"/>
      <c r="H38" s="214"/>
      <c r="I38" s="601" t="s">
        <v>14</v>
      </c>
      <c r="J38" s="601"/>
    </row>
    <row r="39" spans="1:11" x14ac:dyDescent="0.2">
      <c r="A39" s="54"/>
      <c r="B39" s="175">
        <v>36</v>
      </c>
      <c r="C39" s="175"/>
      <c r="D39" s="175"/>
      <c r="E39" s="175"/>
      <c r="F39" s="175"/>
      <c r="H39" s="215"/>
      <c r="I39" s="601" t="s">
        <v>14</v>
      </c>
      <c r="J39" s="601"/>
    </row>
    <row r="40" spans="1:11" x14ac:dyDescent="0.2">
      <c r="A40" s="54"/>
      <c r="B40" s="175">
        <v>37</v>
      </c>
      <c r="C40" s="175"/>
      <c r="D40" s="175"/>
      <c r="E40" s="175"/>
      <c r="F40" s="175"/>
      <c r="H40" s="216"/>
      <c r="I40" s="602"/>
      <c r="J40" s="602"/>
    </row>
    <row r="41" spans="1:11" x14ac:dyDescent="0.2">
      <c r="A41" s="54"/>
      <c r="B41" s="175">
        <v>38</v>
      </c>
      <c r="C41" s="175"/>
      <c r="D41" s="175"/>
      <c r="E41" s="175"/>
      <c r="F41" s="175"/>
      <c r="H41" s="213"/>
      <c r="I41" s="601"/>
      <c r="J41" s="601"/>
    </row>
    <row r="42" spans="1:11" x14ac:dyDescent="0.2">
      <c r="A42" s="54"/>
      <c r="B42" s="175">
        <v>39</v>
      </c>
      <c r="C42" s="175"/>
      <c r="D42" s="175"/>
      <c r="E42" s="175"/>
      <c r="F42" s="175"/>
      <c r="H42" s="218"/>
      <c r="I42" s="601"/>
      <c r="J42" s="601"/>
    </row>
    <row r="43" spans="1:11" x14ac:dyDescent="0.2">
      <c r="A43" s="54"/>
      <c r="B43" s="175"/>
      <c r="C43" s="175"/>
      <c r="D43" s="175"/>
      <c r="E43" s="175"/>
      <c r="F43" s="175"/>
      <c r="H43" s="152" t="s">
        <v>97</v>
      </c>
      <c r="I43" s="175" t="s">
        <v>98</v>
      </c>
    </row>
    <row r="44" spans="1:11" ht="6.75" customHeight="1" x14ac:dyDescent="0.2">
      <c r="A44" s="54"/>
    </row>
    <row r="45" spans="1:11" x14ac:dyDescent="0.2">
      <c r="A45" s="54" t="s">
        <v>99</v>
      </c>
      <c r="B45" t="s">
        <v>100</v>
      </c>
    </row>
    <row r="46" spans="1:11" s="175" customFormat="1" ht="12" x14ac:dyDescent="0.2">
      <c r="A46" s="217"/>
      <c r="C46" s="605" t="s">
        <v>101</v>
      </c>
      <c r="D46" s="605"/>
      <c r="E46" s="605" t="s">
        <v>95</v>
      </c>
      <c r="F46" s="605"/>
      <c r="H46" s="605" t="s">
        <v>101</v>
      </c>
      <c r="I46" s="605"/>
      <c r="J46" s="605" t="s">
        <v>95</v>
      </c>
      <c r="K46" s="605"/>
    </row>
    <row r="47" spans="1:11" s="175" customFormat="1" ht="12" x14ac:dyDescent="0.2">
      <c r="A47" s="217"/>
      <c r="B47" s="175">
        <f>+G13+1</f>
        <v>1</v>
      </c>
      <c r="C47" s="521"/>
      <c r="D47" s="521"/>
      <c r="E47" s="603"/>
      <c r="F47" s="603"/>
      <c r="G47" s="175">
        <f>+B58+1</f>
        <v>13</v>
      </c>
      <c r="H47" s="521"/>
      <c r="I47" s="521"/>
      <c r="J47" s="603"/>
      <c r="K47" s="603"/>
    </row>
    <row r="48" spans="1:11" s="175" customFormat="1" ht="12" x14ac:dyDescent="0.2">
      <c r="A48" s="217"/>
      <c r="B48" s="175">
        <f>+B47+1</f>
        <v>2</v>
      </c>
      <c r="C48" s="523"/>
      <c r="D48" s="523"/>
      <c r="E48" s="604"/>
      <c r="F48" s="604"/>
      <c r="G48" s="175">
        <f>+G47+1</f>
        <v>14</v>
      </c>
      <c r="H48" s="521"/>
      <c r="I48" s="521"/>
      <c r="J48" s="603"/>
      <c r="K48" s="603"/>
    </row>
    <row r="49" spans="1:25" s="175" customFormat="1" ht="12" x14ac:dyDescent="0.2">
      <c r="A49" s="217"/>
      <c r="B49" s="175">
        <f t="shared" ref="B49:B58" si="0">+B48+1</f>
        <v>3</v>
      </c>
      <c r="C49" s="521"/>
      <c r="D49" s="521"/>
      <c r="E49" s="603"/>
      <c r="F49" s="603"/>
      <c r="G49" s="175">
        <f t="shared" ref="G49:G54" si="1">+G48+1</f>
        <v>15</v>
      </c>
      <c r="H49" s="521"/>
      <c r="I49" s="521"/>
      <c r="J49" s="603"/>
      <c r="K49" s="603"/>
    </row>
    <row r="50" spans="1:25" s="175" customFormat="1" ht="12" x14ac:dyDescent="0.2">
      <c r="A50" s="217"/>
      <c r="B50" s="175">
        <f t="shared" si="0"/>
        <v>4</v>
      </c>
      <c r="C50" s="521"/>
      <c r="D50" s="521"/>
      <c r="E50" s="603"/>
      <c r="F50" s="603"/>
      <c r="G50" s="175">
        <f t="shared" si="1"/>
        <v>16</v>
      </c>
      <c r="H50" s="521"/>
      <c r="I50" s="521"/>
      <c r="J50" s="603"/>
      <c r="K50" s="603"/>
    </row>
    <row r="51" spans="1:25" s="175" customFormat="1" ht="12" x14ac:dyDescent="0.2">
      <c r="A51" s="217"/>
      <c r="B51" s="175">
        <f t="shared" si="0"/>
        <v>5</v>
      </c>
      <c r="C51" s="521"/>
      <c r="D51" s="521"/>
      <c r="E51" s="603"/>
      <c r="F51" s="603"/>
      <c r="G51" s="175">
        <f t="shared" si="1"/>
        <v>17</v>
      </c>
      <c r="H51" s="521"/>
      <c r="I51" s="521"/>
      <c r="J51" s="603"/>
      <c r="K51" s="603"/>
    </row>
    <row r="52" spans="1:25" s="175" customFormat="1" ht="12" x14ac:dyDescent="0.2">
      <c r="A52" s="217"/>
      <c r="B52" s="175">
        <f t="shared" si="0"/>
        <v>6</v>
      </c>
      <c r="C52" s="521"/>
      <c r="D52" s="521"/>
      <c r="E52" s="603"/>
      <c r="F52" s="603"/>
      <c r="G52" s="175">
        <f t="shared" si="1"/>
        <v>18</v>
      </c>
      <c r="H52" s="521"/>
      <c r="I52" s="521"/>
      <c r="J52" s="603"/>
      <c r="K52" s="603"/>
    </row>
    <row r="53" spans="1:25" s="175" customFormat="1" ht="12" x14ac:dyDescent="0.2">
      <c r="A53" s="217"/>
      <c r="B53" s="175">
        <f t="shared" si="0"/>
        <v>7</v>
      </c>
      <c r="C53" s="521"/>
      <c r="D53" s="521"/>
      <c r="E53" s="603"/>
      <c r="F53" s="603"/>
      <c r="G53" s="175">
        <f t="shared" si="1"/>
        <v>19</v>
      </c>
      <c r="H53" s="521"/>
      <c r="I53" s="521"/>
      <c r="J53" s="603"/>
      <c r="K53" s="603"/>
    </row>
    <row r="54" spans="1:25" s="175" customFormat="1" ht="12" x14ac:dyDescent="0.2">
      <c r="A54" s="217"/>
      <c r="B54" s="175">
        <f t="shared" si="0"/>
        <v>8</v>
      </c>
      <c r="C54" s="521"/>
      <c r="D54" s="521"/>
      <c r="E54" s="603"/>
      <c r="F54" s="603"/>
      <c r="G54" s="175">
        <f t="shared" si="1"/>
        <v>20</v>
      </c>
      <c r="J54" s="601"/>
      <c r="K54" s="601"/>
    </row>
    <row r="55" spans="1:25" s="175" customFormat="1" ht="12" x14ac:dyDescent="0.2">
      <c r="A55" s="217"/>
      <c r="B55" s="175">
        <f t="shared" si="0"/>
        <v>9</v>
      </c>
      <c r="C55" s="521"/>
      <c r="D55" s="521"/>
      <c r="E55" s="603"/>
      <c r="F55" s="603"/>
    </row>
    <row r="56" spans="1:25" s="175" customFormat="1" ht="12" x14ac:dyDescent="0.2">
      <c r="A56" s="217"/>
      <c r="B56" s="175">
        <f t="shared" si="0"/>
        <v>10</v>
      </c>
      <c r="C56" s="521"/>
      <c r="D56" s="521"/>
      <c r="E56" s="603"/>
      <c r="F56" s="603"/>
    </row>
    <row r="57" spans="1:25" s="175" customFormat="1" ht="12" x14ac:dyDescent="0.2">
      <c r="A57" s="217"/>
      <c r="B57" s="175">
        <f t="shared" si="0"/>
        <v>11</v>
      </c>
      <c r="C57" s="521"/>
      <c r="D57" s="521"/>
      <c r="E57" s="603"/>
      <c r="F57" s="603"/>
    </row>
    <row r="58" spans="1:25" s="175" customFormat="1" ht="12" x14ac:dyDescent="0.2">
      <c r="A58" s="217"/>
      <c r="B58" s="175">
        <f t="shared" si="0"/>
        <v>12</v>
      </c>
      <c r="C58" s="521"/>
      <c r="D58" s="521"/>
      <c r="E58" s="603"/>
      <c r="F58" s="603"/>
      <c r="H58" s="602"/>
      <c r="I58" s="602"/>
      <c r="J58" s="602"/>
      <c r="K58" s="602"/>
    </row>
    <row r="59" spans="1:25" x14ac:dyDescent="0.2">
      <c r="A59" s="217"/>
      <c r="B59" s="175"/>
      <c r="F59" s="175"/>
      <c r="G59" s="175"/>
      <c r="H59" s="175"/>
      <c r="I59" s="175"/>
      <c r="J59" s="175"/>
      <c r="K59" s="175"/>
      <c r="P59" s="175"/>
      <c r="U59" s="175"/>
      <c r="V59" s="175"/>
      <c r="W59" s="175"/>
      <c r="X59" s="175"/>
      <c r="Y59" s="175"/>
    </row>
    <row r="60" spans="1:25" x14ac:dyDescent="0.2">
      <c r="A60" s="217"/>
      <c r="B60" s="175"/>
      <c r="F60" s="175"/>
      <c r="G60" s="175"/>
      <c r="H60" s="175"/>
      <c r="I60" s="175"/>
      <c r="J60" s="175"/>
      <c r="K60" s="175"/>
      <c r="P60" s="175"/>
      <c r="Q60" s="175"/>
      <c r="R60" s="175"/>
      <c r="S60" s="175"/>
    </row>
  </sheetData>
  <mergeCells count="63">
    <mergeCell ref="E3:F3"/>
    <mergeCell ref="C3:D3"/>
    <mergeCell ref="C46:D46"/>
    <mergeCell ref="E46:F46"/>
    <mergeCell ref="H46:I46"/>
    <mergeCell ref="I38:J38"/>
    <mergeCell ref="I39:J39"/>
    <mergeCell ref="I11:J11"/>
    <mergeCell ref="I12:J12"/>
    <mergeCell ref="I13:J13"/>
    <mergeCell ref="I4:J4"/>
    <mergeCell ref="I5:J5"/>
    <mergeCell ref="I6:J6"/>
    <mergeCell ref="I7:J7"/>
    <mergeCell ref="I8:J8"/>
    <mergeCell ref="I3:J3"/>
    <mergeCell ref="E57:F57"/>
    <mergeCell ref="E58:F58"/>
    <mergeCell ref="E51:F51"/>
    <mergeCell ref="E52:F52"/>
    <mergeCell ref="E53:F53"/>
    <mergeCell ref="E54:F54"/>
    <mergeCell ref="E55:F55"/>
    <mergeCell ref="E56:F56"/>
    <mergeCell ref="H58:I58"/>
    <mergeCell ref="J58:K58"/>
    <mergeCell ref="J54:K54"/>
    <mergeCell ref="J53:K53"/>
    <mergeCell ref="J47:K47"/>
    <mergeCell ref="J48:K48"/>
    <mergeCell ref="J49:K49"/>
    <mergeCell ref="J50:K50"/>
    <mergeCell ref="J51:K51"/>
    <mergeCell ref="J52:K52"/>
    <mergeCell ref="E49:F49"/>
    <mergeCell ref="E50:F50"/>
    <mergeCell ref="I26:J26"/>
    <mergeCell ref="I27:J27"/>
    <mergeCell ref="I28:J28"/>
    <mergeCell ref="I29:J29"/>
    <mergeCell ref="I32:J32"/>
    <mergeCell ref="I33:J33"/>
    <mergeCell ref="I40:J40"/>
    <mergeCell ref="E47:F47"/>
    <mergeCell ref="E48:F48"/>
    <mergeCell ref="J46:K46"/>
    <mergeCell ref="I42:J42"/>
    <mergeCell ref="I41:J41"/>
    <mergeCell ref="K3:L3"/>
    <mergeCell ref="I14:J14"/>
    <mergeCell ref="K4:L4"/>
    <mergeCell ref="K5:L5"/>
    <mergeCell ref="K6:L6"/>
    <mergeCell ref="K7:L7"/>
    <mergeCell ref="K8:L8"/>
    <mergeCell ref="K9:L9"/>
    <mergeCell ref="K10:L10"/>
    <mergeCell ref="K11:L11"/>
    <mergeCell ref="K12:L12"/>
    <mergeCell ref="K13:L13"/>
    <mergeCell ref="K14:L14"/>
    <mergeCell ref="I9:J9"/>
    <mergeCell ref="I10:J10"/>
  </mergeCells>
  <phoneticPr fontId="68" type="noConversion"/>
  <dataValidations count="1">
    <dataValidation type="list" allowBlank="1" showInputMessage="1" showErrorMessage="1" sqref="I26:I29 I38:I42" xr:uid="{88579D1D-C91D-4DF0-8425-33D7A15FE810}">
      <formula1>PartAgencies</formula1>
    </dataValidation>
  </dataValidations>
  <pageMargins left="0.5" right="0.5" top="0.5" bottom="0.5" header="0.3" footer="0.3"/>
  <pageSetup firstPageNumber="2" orientation="portrait" useFirstPageNumber="1" r:id="rId1"/>
  <headerFooter>
    <oddHeader>&amp;L&amp;"Arial,Bold"SECTION 1: KEY TECHNICAL INFORMATION
&amp;R&amp;"Arial,Bold"&amp;8INSERT&amp;"Arial,Regular" Project Name</oddHead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0B7D-226B-45F2-A551-123570FB8DF1}">
  <sheetPr codeName="Sheet9"/>
  <dimension ref="A1:O43"/>
  <sheetViews>
    <sheetView view="pageLayout" zoomScaleNormal="100" workbookViewId="0">
      <selection activeCell="A2" sqref="A2"/>
    </sheetView>
  </sheetViews>
  <sheetFormatPr defaultRowHeight="12.75" x14ac:dyDescent="0.2"/>
  <cols>
    <col min="1" max="1" width="4.7109375" customWidth="1"/>
    <col min="14" max="14" width="6.5703125" customWidth="1"/>
    <col min="15" max="15" width="9" customWidth="1"/>
  </cols>
  <sheetData>
    <row r="1" spans="1:15" x14ac:dyDescent="0.2">
      <c r="A1" s="54" t="s">
        <v>102</v>
      </c>
      <c r="B1" t="s">
        <v>103</v>
      </c>
    </row>
    <row r="2" spans="1:15" x14ac:dyDescent="0.2">
      <c r="B2" s="606" t="s">
        <v>104</v>
      </c>
      <c r="C2" s="606"/>
      <c r="D2" s="606"/>
      <c r="E2" s="606"/>
      <c r="F2" s="606"/>
      <c r="G2" s="606"/>
      <c r="H2" s="606"/>
      <c r="I2" s="606"/>
      <c r="J2" s="606"/>
      <c r="K2" s="606"/>
      <c r="L2" s="606"/>
      <c r="M2" s="606"/>
      <c r="N2" s="606"/>
      <c r="O2" s="606"/>
    </row>
    <row r="3" spans="1:15" x14ac:dyDescent="0.2">
      <c r="B3" s="606"/>
      <c r="C3" s="606"/>
      <c r="D3" s="606"/>
      <c r="E3" s="606"/>
      <c r="F3" s="606"/>
      <c r="G3" s="606"/>
      <c r="H3" s="606"/>
      <c r="I3" s="606"/>
      <c r="J3" s="606"/>
      <c r="K3" s="606"/>
      <c r="L3" s="606"/>
      <c r="M3" s="606"/>
      <c r="N3" s="606"/>
      <c r="O3" s="606"/>
    </row>
    <row r="4" spans="1:15" x14ac:dyDescent="0.2">
      <c r="B4" s="606"/>
      <c r="C4" s="606"/>
      <c r="D4" s="606"/>
      <c r="E4" s="606"/>
      <c r="F4" s="606"/>
      <c r="G4" s="606"/>
      <c r="H4" s="606"/>
      <c r="I4" s="606"/>
      <c r="J4" s="606"/>
      <c r="K4" s="606"/>
      <c r="L4" s="606"/>
      <c r="M4" s="606"/>
      <c r="N4" s="606"/>
      <c r="O4" s="606"/>
    </row>
    <row r="5" spans="1:15" x14ac:dyDescent="0.2">
      <c r="B5" s="606"/>
      <c r="C5" s="606"/>
      <c r="D5" s="606"/>
      <c r="E5" s="606"/>
      <c r="F5" s="606"/>
      <c r="G5" s="606"/>
      <c r="H5" s="606"/>
      <c r="I5" s="606"/>
      <c r="J5" s="606"/>
      <c r="K5" s="606"/>
      <c r="L5" s="606"/>
      <c r="M5" s="606"/>
      <c r="N5" s="606"/>
      <c r="O5" s="606"/>
    </row>
    <row r="6" spans="1:15" x14ac:dyDescent="0.2">
      <c r="B6" s="606"/>
      <c r="C6" s="606"/>
      <c r="D6" s="606"/>
      <c r="E6" s="606"/>
      <c r="F6" s="606"/>
      <c r="G6" s="606"/>
      <c r="H6" s="606"/>
      <c r="I6" s="606"/>
      <c r="J6" s="606"/>
      <c r="K6" s="606"/>
      <c r="L6" s="606"/>
      <c r="M6" s="606"/>
      <c r="N6" s="606"/>
      <c r="O6" s="606"/>
    </row>
    <row r="7" spans="1:15" x14ac:dyDescent="0.2">
      <c r="B7" s="606"/>
      <c r="C7" s="606"/>
      <c r="D7" s="606"/>
      <c r="E7" s="606"/>
      <c r="F7" s="606"/>
      <c r="G7" s="606"/>
      <c r="H7" s="606"/>
      <c r="I7" s="606"/>
      <c r="J7" s="606"/>
      <c r="K7" s="606"/>
      <c r="L7" s="606"/>
      <c r="M7" s="606"/>
      <c r="N7" s="606"/>
      <c r="O7" s="606"/>
    </row>
    <row r="8" spans="1:15" x14ac:dyDescent="0.2">
      <c r="B8" s="606"/>
      <c r="C8" s="606"/>
      <c r="D8" s="606"/>
      <c r="E8" s="606"/>
      <c r="F8" s="606"/>
      <c r="G8" s="606"/>
      <c r="H8" s="606"/>
      <c r="I8" s="606"/>
      <c r="J8" s="606"/>
      <c r="K8" s="606"/>
      <c r="L8" s="606"/>
      <c r="M8" s="606"/>
      <c r="N8" s="606"/>
      <c r="O8" s="606"/>
    </row>
    <row r="9" spans="1:15" x14ac:dyDescent="0.2">
      <c r="B9" s="606"/>
      <c r="C9" s="606"/>
      <c r="D9" s="606"/>
      <c r="E9" s="606"/>
      <c r="F9" s="606"/>
      <c r="G9" s="606"/>
      <c r="H9" s="606"/>
      <c r="I9" s="606"/>
      <c r="J9" s="606"/>
      <c r="K9" s="606"/>
      <c r="L9" s="606"/>
      <c r="M9" s="606"/>
      <c r="N9" s="606"/>
      <c r="O9" s="606"/>
    </row>
    <row r="10" spans="1:15" x14ac:dyDescent="0.2">
      <c r="B10" s="606"/>
      <c r="C10" s="606"/>
      <c r="D10" s="606"/>
      <c r="E10" s="606"/>
      <c r="F10" s="606"/>
      <c r="G10" s="606"/>
      <c r="H10" s="606"/>
      <c r="I10" s="606"/>
      <c r="J10" s="606"/>
      <c r="K10" s="606"/>
      <c r="L10" s="606"/>
      <c r="M10" s="606"/>
      <c r="N10" s="606"/>
      <c r="O10" s="606"/>
    </row>
    <row r="11" spans="1:15" x14ac:dyDescent="0.2">
      <c r="B11" s="606"/>
      <c r="C11" s="606"/>
      <c r="D11" s="606"/>
      <c r="E11" s="606"/>
      <c r="F11" s="606"/>
      <c r="G11" s="606"/>
      <c r="H11" s="606"/>
      <c r="I11" s="606"/>
      <c r="J11" s="606"/>
      <c r="K11" s="606"/>
      <c r="L11" s="606"/>
      <c r="M11" s="606"/>
      <c r="N11" s="606"/>
      <c r="O11" s="606"/>
    </row>
    <row r="12" spans="1:15" x14ac:dyDescent="0.2">
      <c r="B12" s="606"/>
      <c r="C12" s="606"/>
      <c r="D12" s="606"/>
      <c r="E12" s="606"/>
      <c r="F12" s="606"/>
      <c r="G12" s="606"/>
      <c r="H12" s="606"/>
      <c r="I12" s="606"/>
      <c r="J12" s="606"/>
      <c r="K12" s="606"/>
      <c r="L12" s="606"/>
      <c r="M12" s="606"/>
      <c r="N12" s="606"/>
      <c r="O12" s="606"/>
    </row>
    <row r="13" spans="1:15" x14ac:dyDescent="0.2">
      <c r="B13" s="606"/>
      <c r="C13" s="606"/>
      <c r="D13" s="606"/>
      <c r="E13" s="606"/>
      <c r="F13" s="606"/>
      <c r="G13" s="606"/>
      <c r="H13" s="606"/>
      <c r="I13" s="606"/>
      <c r="J13" s="606"/>
      <c r="K13" s="606"/>
      <c r="L13" s="606"/>
      <c r="M13" s="606"/>
      <c r="N13" s="606"/>
      <c r="O13" s="606"/>
    </row>
    <row r="14" spans="1:15" x14ac:dyDescent="0.2">
      <c r="B14" s="606"/>
      <c r="C14" s="606"/>
      <c r="D14" s="606"/>
      <c r="E14" s="606"/>
      <c r="F14" s="606"/>
      <c r="G14" s="606"/>
      <c r="H14" s="606"/>
      <c r="I14" s="606"/>
      <c r="J14" s="606"/>
      <c r="K14" s="606"/>
      <c r="L14" s="606"/>
      <c r="M14" s="606"/>
      <c r="N14" s="606"/>
      <c r="O14" s="606"/>
    </row>
    <row r="15" spans="1:15" x14ac:dyDescent="0.2">
      <c r="B15" s="606"/>
      <c r="C15" s="606"/>
      <c r="D15" s="606"/>
      <c r="E15" s="606"/>
      <c r="F15" s="606"/>
      <c r="G15" s="606"/>
      <c r="H15" s="606"/>
      <c r="I15" s="606"/>
      <c r="J15" s="606"/>
      <c r="K15" s="606"/>
      <c r="L15" s="606"/>
      <c r="M15" s="606"/>
      <c r="N15" s="606"/>
      <c r="O15" s="606"/>
    </row>
    <row r="16" spans="1:15" x14ac:dyDescent="0.2">
      <c r="B16" s="606"/>
      <c r="C16" s="606"/>
      <c r="D16" s="606"/>
      <c r="E16" s="606"/>
      <c r="F16" s="606"/>
      <c r="G16" s="606"/>
      <c r="H16" s="606"/>
      <c r="I16" s="606"/>
      <c r="J16" s="606"/>
      <c r="K16" s="606"/>
      <c r="L16" s="606"/>
      <c r="M16" s="606"/>
      <c r="N16" s="606"/>
      <c r="O16" s="606"/>
    </row>
    <row r="17" spans="2:15" x14ac:dyDescent="0.2">
      <c r="B17" s="606"/>
      <c r="C17" s="606"/>
      <c r="D17" s="606"/>
      <c r="E17" s="606"/>
      <c r="F17" s="606"/>
      <c r="G17" s="606"/>
      <c r="H17" s="606"/>
      <c r="I17" s="606"/>
      <c r="J17" s="606"/>
      <c r="K17" s="606"/>
      <c r="L17" s="606"/>
      <c r="M17" s="606"/>
      <c r="N17" s="606"/>
      <c r="O17" s="606"/>
    </row>
    <row r="18" spans="2:15" x14ac:dyDescent="0.2">
      <c r="B18" s="606"/>
      <c r="C18" s="606"/>
      <c r="D18" s="606"/>
      <c r="E18" s="606"/>
      <c r="F18" s="606"/>
      <c r="G18" s="606"/>
      <c r="H18" s="606"/>
      <c r="I18" s="606"/>
      <c r="J18" s="606"/>
      <c r="K18" s="606"/>
      <c r="L18" s="606"/>
      <c r="M18" s="606"/>
      <c r="N18" s="606"/>
      <c r="O18" s="606"/>
    </row>
    <row r="19" spans="2:15" x14ac:dyDescent="0.2">
      <c r="B19" s="606"/>
      <c r="C19" s="606"/>
      <c r="D19" s="606"/>
      <c r="E19" s="606"/>
      <c r="F19" s="606"/>
      <c r="G19" s="606"/>
      <c r="H19" s="606"/>
      <c r="I19" s="606"/>
      <c r="J19" s="606"/>
      <c r="K19" s="606"/>
      <c r="L19" s="606"/>
      <c r="M19" s="606"/>
      <c r="N19" s="606"/>
      <c r="O19" s="606"/>
    </row>
    <row r="20" spans="2:15" x14ac:dyDescent="0.2">
      <c r="B20" s="606"/>
      <c r="C20" s="606"/>
      <c r="D20" s="606"/>
      <c r="E20" s="606"/>
      <c r="F20" s="606"/>
      <c r="G20" s="606"/>
      <c r="H20" s="606"/>
      <c r="I20" s="606"/>
      <c r="J20" s="606"/>
      <c r="K20" s="606"/>
      <c r="L20" s="606"/>
      <c r="M20" s="606"/>
      <c r="N20" s="606"/>
      <c r="O20" s="606"/>
    </row>
    <row r="21" spans="2:15" x14ac:dyDescent="0.2">
      <c r="B21" s="606"/>
      <c r="C21" s="606"/>
      <c r="D21" s="606"/>
      <c r="E21" s="606"/>
      <c r="F21" s="606"/>
      <c r="G21" s="606"/>
      <c r="H21" s="606"/>
      <c r="I21" s="606"/>
      <c r="J21" s="606"/>
      <c r="K21" s="606"/>
      <c r="L21" s="606"/>
      <c r="M21" s="606"/>
      <c r="N21" s="606"/>
      <c r="O21" s="606"/>
    </row>
    <row r="22" spans="2:15" x14ac:dyDescent="0.2">
      <c r="B22" s="606"/>
      <c r="C22" s="606"/>
      <c r="D22" s="606"/>
      <c r="E22" s="606"/>
      <c r="F22" s="606"/>
      <c r="G22" s="606"/>
      <c r="H22" s="606"/>
      <c r="I22" s="606"/>
      <c r="J22" s="606"/>
      <c r="K22" s="606"/>
      <c r="L22" s="606"/>
      <c r="M22" s="606"/>
      <c r="N22" s="606"/>
      <c r="O22" s="606"/>
    </row>
    <row r="23" spans="2:15" x14ac:dyDescent="0.2">
      <c r="B23" s="606"/>
      <c r="C23" s="606"/>
      <c r="D23" s="606"/>
      <c r="E23" s="606"/>
      <c r="F23" s="606"/>
      <c r="G23" s="606"/>
      <c r="H23" s="606"/>
      <c r="I23" s="606"/>
      <c r="J23" s="606"/>
      <c r="K23" s="606"/>
      <c r="L23" s="606"/>
      <c r="M23" s="606"/>
      <c r="N23" s="606"/>
      <c r="O23" s="606"/>
    </row>
    <row r="24" spans="2:15" x14ac:dyDescent="0.2">
      <c r="B24" s="606"/>
      <c r="C24" s="606"/>
      <c r="D24" s="606"/>
      <c r="E24" s="606"/>
      <c r="F24" s="606"/>
      <c r="G24" s="606"/>
      <c r="H24" s="606"/>
      <c r="I24" s="606"/>
      <c r="J24" s="606"/>
      <c r="K24" s="606"/>
      <c r="L24" s="606"/>
      <c r="M24" s="606"/>
      <c r="N24" s="606"/>
      <c r="O24" s="606"/>
    </row>
    <row r="25" spans="2:15" x14ac:dyDescent="0.2">
      <c r="B25" s="606"/>
      <c r="C25" s="606"/>
      <c r="D25" s="606"/>
      <c r="E25" s="606"/>
      <c r="F25" s="606"/>
      <c r="G25" s="606"/>
      <c r="H25" s="606"/>
      <c r="I25" s="606"/>
      <c r="J25" s="606"/>
      <c r="K25" s="606"/>
      <c r="L25" s="606"/>
      <c r="M25" s="606"/>
      <c r="N25" s="606"/>
      <c r="O25" s="606"/>
    </row>
    <row r="26" spans="2:15" x14ac:dyDescent="0.2">
      <c r="B26" s="606"/>
      <c r="C26" s="606"/>
      <c r="D26" s="606"/>
      <c r="E26" s="606"/>
      <c r="F26" s="606"/>
      <c r="G26" s="606"/>
      <c r="H26" s="606"/>
      <c r="I26" s="606"/>
      <c r="J26" s="606"/>
      <c r="K26" s="606"/>
      <c r="L26" s="606"/>
      <c r="M26" s="606"/>
      <c r="N26" s="606"/>
      <c r="O26" s="606"/>
    </row>
    <row r="27" spans="2:15" x14ac:dyDescent="0.2">
      <c r="B27" s="606"/>
      <c r="C27" s="606"/>
      <c r="D27" s="606"/>
      <c r="E27" s="606"/>
      <c r="F27" s="606"/>
      <c r="G27" s="606"/>
      <c r="H27" s="606"/>
      <c r="I27" s="606"/>
      <c r="J27" s="606"/>
      <c r="K27" s="606"/>
      <c r="L27" s="606"/>
      <c r="M27" s="606"/>
      <c r="N27" s="606"/>
      <c r="O27" s="606"/>
    </row>
    <row r="28" spans="2:15" x14ac:dyDescent="0.2">
      <c r="B28" s="606"/>
      <c r="C28" s="606"/>
      <c r="D28" s="606"/>
      <c r="E28" s="606"/>
      <c r="F28" s="606"/>
      <c r="G28" s="606"/>
      <c r="H28" s="606"/>
      <c r="I28" s="606"/>
      <c r="J28" s="606"/>
      <c r="K28" s="606"/>
      <c r="L28" s="606"/>
      <c r="M28" s="606"/>
      <c r="N28" s="606"/>
      <c r="O28" s="606"/>
    </row>
    <row r="29" spans="2:15" x14ac:dyDescent="0.2">
      <c r="B29" s="606"/>
      <c r="C29" s="606"/>
      <c r="D29" s="606"/>
      <c r="E29" s="606"/>
      <c r="F29" s="606"/>
      <c r="G29" s="606"/>
      <c r="H29" s="606"/>
      <c r="I29" s="606"/>
      <c r="J29" s="606"/>
      <c r="K29" s="606"/>
      <c r="L29" s="606"/>
      <c r="M29" s="606"/>
      <c r="N29" s="606"/>
      <c r="O29" s="606"/>
    </row>
    <row r="30" spans="2:15" x14ac:dyDescent="0.2">
      <c r="B30" s="606"/>
      <c r="C30" s="606"/>
      <c r="D30" s="606"/>
      <c r="E30" s="606"/>
      <c r="F30" s="606"/>
      <c r="G30" s="606"/>
      <c r="H30" s="606"/>
      <c r="I30" s="606"/>
      <c r="J30" s="606"/>
      <c r="K30" s="606"/>
      <c r="L30" s="606"/>
      <c r="M30" s="606"/>
      <c r="N30" s="606"/>
      <c r="O30" s="606"/>
    </row>
    <row r="31" spans="2:15" x14ac:dyDescent="0.2">
      <c r="B31" s="606"/>
      <c r="C31" s="606"/>
      <c r="D31" s="606"/>
      <c r="E31" s="606"/>
      <c r="F31" s="606"/>
      <c r="G31" s="606"/>
      <c r="H31" s="606"/>
      <c r="I31" s="606"/>
      <c r="J31" s="606"/>
      <c r="K31" s="606"/>
      <c r="L31" s="606"/>
      <c r="M31" s="606"/>
      <c r="N31" s="606"/>
      <c r="O31" s="606"/>
    </row>
    <row r="32" spans="2:15" x14ac:dyDescent="0.2">
      <c r="B32" s="606"/>
      <c r="C32" s="606"/>
      <c r="D32" s="606"/>
      <c r="E32" s="606"/>
      <c r="F32" s="606"/>
      <c r="G32" s="606"/>
      <c r="H32" s="606"/>
      <c r="I32" s="606"/>
      <c r="J32" s="606"/>
      <c r="K32" s="606"/>
      <c r="L32" s="606"/>
      <c r="M32" s="606"/>
      <c r="N32" s="606"/>
      <c r="O32" s="606"/>
    </row>
    <row r="33" spans="1:15" x14ac:dyDescent="0.2">
      <c r="B33" s="606"/>
      <c r="C33" s="606"/>
      <c r="D33" s="606"/>
      <c r="E33" s="606"/>
      <c r="F33" s="606"/>
      <c r="G33" s="606"/>
      <c r="H33" s="606"/>
      <c r="I33" s="606"/>
      <c r="J33" s="606"/>
      <c r="K33" s="606"/>
      <c r="L33" s="606"/>
      <c r="M33" s="606"/>
      <c r="N33" s="606"/>
      <c r="O33" s="606"/>
    </row>
    <row r="34" spans="1:15" x14ac:dyDescent="0.2">
      <c r="B34" s="606"/>
      <c r="C34" s="606"/>
      <c r="D34" s="606"/>
      <c r="E34" s="606"/>
      <c r="F34" s="606"/>
      <c r="G34" s="606"/>
      <c r="H34" s="606"/>
      <c r="I34" s="606"/>
      <c r="J34" s="606"/>
      <c r="K34" s="606"/>
      <c r="L34" s="606"/>
      <c r="M34" s="606"/>
      <c r="N34" s="606"/>
      <c r="O34" s="606"/>
    </row>
    <row r="35" spans="1:15" x14ac:dyDescent="0.2">
      <c r="B35" s="606"/>
      <c r="C35" s="606"/>
      <c r="D35" s="606"/>
      <c r="E35" s="606"/>
      <c r="F35" s="606"/>
      <c r="G35" s="606"/>
      <c r="H35" s="606"/>
      <c r="I35" s="606"/>
      <c r="J35" s="606"/>
      <c r="K35" s="606"/>
      <c r="L35" s="606"/>
      <c r="M35" s="606"/>
      <c r="N35" s="606"/>
      <c r="O35" s="606"/>
    </row>
    <row r="36" spans="1:15" x14ac:dyDescent="0.2">
      <c r="B36" s="606"/>
      <c r="C36" s="606"/>
      <c r="D36" s="606"/>
      <c r="E36" s="606"/>
      <c r="F36" s="606"/>
      <c r="G36" s="606"/>
      <c r="H36" s="606"/>
      <c r="I36" s="606"/>
      <c r="J36" s="606"/>
      <c r="K36" s="606"/>
      <c r="L36" s="606"/>
      <c r="M36" s="606"/>
      <c r="N36" s="606"/>
      <c r="O36" s="606"/>
    </row>
    <row r="37" spans="1:15" x14ac:dyDescent="0.2">
      <c r="B37" s="606"/>
      <c r="C37" s="606"/>
      <c r="D37" s="606"/>
      <c r="E37" s="606"/>
      <c r="F37" s="606"/>
      <c r="G37" s="606"/>
      <c r="H37" s="606"/>
      <c r="I37" s="606"/>
      <c r="J37" s="606"/>
      <c r="K37" s="606"/>
      <c r="L37" s="606"/>
      <c r="M37" s="606"/>
      <c r="N37" s="606"/>
      <c r="O37" s="606"/>
    </row>
    <row r="38" spans="1:15" x14ac:dyDescent="0.2">
      <c r="B38" s="606"/>
      <c r="C38" s="606"/>
      <c r="D38" s="606"/>
      <c r="E38" s="606"/>
      <c r="F38" s="606"/>
      <c r="G38" s="606"/>
      <c r="H38" s="606"/>
      <c r="I38" s="606"/>
      <c r="J38" s="606"/>
      <c r="K38" s="606"/>
      <c r="L38" s="606"/>
      <c r="M38" s="606"/>
      <c r="N38" s="606"/>
      <c r="O38" s="606"/>
    </row>
    <row r="39" spans="1:15" x14ac:dyDescent="0.2">
      <c r="B39" s="606"/>
      <c r="C39" s="606"/>
      <c r="D39" s="606"/>
      <c r="E39" s="606"/>
      <c r="F39" s="606"/>
      <c r="G39" s="606"/>
      <c r="H39" s="606"/>
      <c r="I39" s="606"/>
      <c r="J39" s="606"/>
      <c r="K39" s="606"/>
      <c r="L39" s="606"/>
      <c r="M39" s="606"/>
      <c r="N39" s="606"/>
      <c r="O39" s="606"/>
    </row>
    <row r="40" spans="1:15" x14ac:dyDescent="0.2">
      <c r="B40" s="606"/>
      <c r="C40" s="606"/>
      <c r="D40" s="606"/>
      <c r="E40" s="606"/>
      <c r="F40" s="606"/>
      <c r="G40" s="606"/>
      <c r="H40" s="606"/>
      <c r="I40" s="606"/>
      <c r="J40" s="606"/>
      <c r="K40" s="606"/>
      <c r="L40" s="606"/>
      <c r="M40" s="606"/>
      <c r="N40" s="606"/>
      <c r="O40" s="606"/>
    </row>
    <row r="41" spans="1:15" x14ac:dyDescent="0.2">
      <c r="B41" s="606"/>
      <c r="C41" s="606"/>
      <c r="D41" s="606"/>
      <c r="E41" s="606"/>
      <c r="F41" s="606"/>
      <c r="G41" s="606"/>
      <c r="H41" s="606"/>
      <c r="I41" s="606"/>
      <c r="J41" s="606"/>
      <c r="K41" s="606"/>
      <c r="L41" s="606"/>
      <c r="M41" s="606"/>
      <c r="N41" s="606"/>
      <c r="O41" s="606"/>
    </row>
    <row r="42" spans="1:15" x14ac:dyDescent="0.2">
      <c r="B42" s="606"/>
      <c r="C42" s="606"/>
      <c r="D42" s="606"/>
      <c r="E42" s="606"/>
      <c r="F42" s="606"/>
      <c r="G42" s="606"/>
      <c r="H42" s="606"/>
      <c r="I42" s="606"/>
      <c r="J42" s="606"/>
      <c r="K42" s="606"/>
      <c r="L42" s="606"/>
      <c r="M42" s="606"/>
      <c r="N42" s="606"/>
      <c r="O42" s="606"/>
    </row>
    <row r="43" spans="1:15" x14ac:dyDescent="0.2">
      <c r="A43" s="54"/>
    </row>
  </sheetData>
  <mergeCells count="1">
    <mergeCell ref="B2:O42"/>
  </mergeCells>
  <pageMargins left="0.5" right="0.5" top="0.68247126436781602" bottom="0.5" header="0.3" footer="0.3"/>
  <pageSetup firstPageNumber="3" orientation="landscape" useFirstPageNumber="1" r:id="rId1"/>
  <headerFooter>
    <oddHeader>&amp;L&amp;"Arial,Bold"SECTION 1: KEY TECHNICAL INFORMATION
&amp;R&amp;"Arial,Bold"&amp;8INSERT&amp;"Arial,Regular" Project Name</oddHead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695E-CE8A-4C9D-97EE-2118FBC96E98}">
  <sheetPr codeName="Sheet4"/>
  <dimension ref="A1:J34"/>
  <sheetViews>
    <sheetView view="pageLayout" zoomScaleNormal="100" workbookViewId="0">
      <selection activeCell="J1" sqref="J1"/>
    </sheetView>
  </sheetViews>
  <sheetFormatPr defaultRowHeight="12.75" x14ac:dyDescent="0.2"/>
  <cols>
    <col min="1" max="1" width="2.85546875" customWidth="1"/>
    <col min="2" max="2" width="7.42578125" customWidth="1"/>
    <col min="10" max="10" width="17.28515625" customWidth="1"/>
  </cols>
  <sheetData>
    <row r="1" spans="1:10" x14ac:dyDescent="0.2">
      <c r="A1" t="s">
        <v>105</v>
      </c>
    </row>
    <row r="2" spans="1:10" ht="145.15" customHeight="1" x14ac:dyDescent="0.2">
      <c r="A2" s="607" t="s">
        <v>106</v>
      </c>
      <c r="B2" s="608"/>
      <c r="C2" s="608"/>
      <c r="D2" s="608"/>
      <c r="E2" s="608"/>
      <c r="F2" s="608"/>
      <c r="G2" s="608"/>
      <c r="H2" s="608"/>
      <c r="I2" s="608"/>
      <c r="J2" s="609"/>
    </row>
    <row r="3" spans="1:10" x14ac:dyDescent="0.2">
      <c r="A3" s="610"/>
      <c r="B3" s="611"/>
      <c r="C3" s="611"/>
      <c r="D3" s="611"/>
      <c r="E3" s="611"/>
      <c r="F3" s="611"/>
      <c r="G3" s="611"/>
      <c r="H3" s="611"/>
      <c r="I3" s="611"/>
      <c r="J3" s="612"/>
    </row>
    <row r="4" spans="1:10" x14ac:dyDescent="0.2">
      <c r="A4" s="610"/>
      <c r="B4" s="611"/>
      <c r="C4" s="611"/>
      <c r="D4" s="611"/>
      <c r="E4" s="611"/>
      <c r="F4" s="611"/>
      <c r="G4" s="611"/>
      <c r="H4" s="611"/>
      <c r="I4" s="611"/>
      <c r="J4" s="612"/>
    </row>
    <row r="5" spans="1:10" x14ac:dyDescent="0.2">
      <c r="A5" s="610"/>
      <c r="B5" s="611"/>
      <c r="C5" s="611"/>
      <c r="D5" s="611"/>
      <c r="E5" s="611"/>
      <c r="F5" s="611"/>
      <c r="G5" s="611"/>
      <c r="H5" s="611"/>
      <c r="I5" s="611"/>
      <c r="J5" s="612"/>
    </row>
    <row r="6" spans="1:10" ht="12.75" customHeight="1" x14ac:dyDescent="0.2">
      <c r="A6" s="610"/>
      <c r="B6" s="611"/>
      <c r="C6" s="611"/>
      <c r="D6" s="611"/>
      <c r="E6" s="611"/>
      <c r="F6" s="611"/>
      <c r="G6" s="611"/>
      <c r="H6" s="611"/>
      <c r="I6" s="611"/>
      <c r="J6" s="612"/>
    </row>
    <row r="7" spans="1:10" x14ac:dyDescent="0.2">
      <c r="A7" s="610"/>
      <c r="B7" s="611"/>
      <c r="C7" s="611"/>
      <c r="D7" s="611"/>
      <c r="E7" s="611"/>
      <c r="F7" s="611"/>
      <c r="G7" s="611"/>
      <c r="H7" s="611"/>
      <c r="I7" s="611"/>
      <c r="J7" s="612"/>
    </row>
    <row r="8" spans="1:10" x14ac:dyDescent="0.2">
      <c r="A8" s="610"/>
      <c r="B8" s="611"/>
      <c r="C8" s="611"/>
      <c r="D8" s="611"/>
      <c r="E8" s="611"/>
      <c r="F8" s="611"/>
      <c r="G8" s="611"/>
      <c r="H8" s="611"/>
      <c r="I8" s="611"/>
      <c r="J8" s="612"/>
    </row>
    <row r="9" spans="1:10" x14ac:dyDescent="0.2">
      <c r="A9" s="610"/>
      <c r="B9" s="611"/>
      <c r="C9" s="611"/>
      <c r="D9" s="611"/>
      <c r="E9" s="611"/>
      <c r="F9" s="611"/>
      <c r="G9" s="611"/>
      <c r="H9" s="611"/>
      <c r="I9" s="611"/>
      <c r="J9" s="612"/>
    </row>
    <row r="10" spans="1:10" x14ac:dyDescent="0.2">
      <c r="A10" s="610"/>
      <c r="B10" s="611"/>
      <c r="C10" s="611"/>
      <c r="D10" s="611"/>
      <c r="E10" s="611"/>
      <c r="F10" s="611"/>
      <c r="G10" s="611"/>
      <c r="H10" s="611"/>
      <c r="I10" s="611"/>
      <c r="J10" s="612"/>
    </row>
    <row r="11" spans="1:10" ht="140.25" customHeight="1" x14ac:dyDescent="0.2">
      <c r="A11" s="610"/>
      <c r="B11" s="611"/>
      <c r="C11" s="611"/>
      <c r="D11" s="611"/>
      <c r="E11" s="611"/>
      <c r="F11" s="611"/>
      <c r="G11" s="611"/>
      <c r="H11" s="611"/>
      <c r="I11" s="611"/>
      <c r="J11" s="612"/>
    </row>
    <row r="12" spans="1:10" x14ac:dyDescent="0.2">
      <c r="A12" s="610"/>
      <c r="B12" s="611"/>
      <c r="C12" s="611"/>
      <c r="D12" s="611"/>
      <c r="E12" s="611"/>
      <c r="F12" s="611"/>
      <c r="G12" s="611"/>
      <c r="H12" s="611"/>
      <c r="I12" s="611"/>
      <c r="J12" s="612"/>
    </row>
    <row r="13" spans="1:10" x14ac:dyDescent="0.2">
      <c r="A13" s="610"/>
      <c r="B13" s="611"/>
      <c r="C13" s="611"/>
      <c r="D13" s="611"/>
      <c r="E13" s="611"/>
      <c r="F13" s="611"/>
      <c r="G13" s="611"/>
      <c r="H13" s="611"/>
      <c r="I13" s="611"/>
      <c r="J13" s="612"/>
    </row>
    <row r="14" spans="1:10" x14ac:dyDescent="0.2">
      <c r="A14" s="610"/>
      <c r="B14" s="611"/>
      <c r="C14" s="611"/>
      <c r="D14" s="611"/>
      <c r="E14" s="611"/>
      <c r="F14" s="611"/>
      <c r="G14" s="611"/>
      <c r="H14" s="611"/>
      <c r="I14" s="611"/>
      <c r="J14" s="612"/>
    </row>
    <row r="15" spans="1:10" x14ac:dyDescent="0.2">
      <c r="A15" s="610"/>
      <c r="B15" s="611"/>
      <c r="C15" s="611"/>
      <c r="D15" s="611"/>
      <c r="E15" s="611"/>
      <c r="F15" s="611"/>
      <c r="G15" s="611"/>
      <c r="H15" s="611"/>
      <c r="I15" s="611"/>
      <c r="J15" s="612"/>
    </row>
    <row r="16" spans="1:10" x14ac:dyDescent="0.2">
      <c r="A16" s="610"/>
      <c r="B16" s="611"/>
      <c r="C16" s="611"/>
      <c r="D16" s="611"/>
      <c r="E16" s="611"/>
      <c r="F16" s="611"/>
      <c r="G16" s="611"/>
      <c r="H16" s="611"/>
      <c r="I16" s="611"/>
      <c r="J16" s="612"/>
    </row>
    <row r="17" spans="1:10" x14ac:dyDescent="0.2">
      <c r="A17" s="610"/>
      <c r="B17" s="611"/>
      <c r="C17" s="611"/>
      <c r="D17" s="611"/>
      <c r="E17" s="611"/>
      <c r="F17" s="611"/>
      <c r="G17" s="611"/>
      <c r="H17" s="611"/>
      <c r="I17" s="611"/>
      <c r="J17" s="612"/>
    </row>
    <row r="18" spans="1:10" x14ac:dyDescent="0.2">
      <c r="A18" s="610"/>
      <c r="B18" s="611"/>
      <c r="C18" s="611"/>
      <c r="D18" s="611"/>
      <c r="E18" s="611"/>
      <c r="F18" s="611"/>
      <c r="G18" s="611"/>
      <c r="H18" s="611"/>
      <c r="I18" s="611"/>
      <c r="J18" s="612"/>
    </row>
    <row r="19" spans="1:10" x14ac:dyDescent="0.2">
      <c r="A19" s="610"/>
      <c r="B19" s="611"/>
      <c r="C19" s="611"/>
      <c r="D19" s="611"/>
      <c r="E19" s="611"/>
      <c r="F19" s="611"/>
      <c r="G19" s="611"/>
      <c r="H19" s="611"/>
      <c r="I19" s="611"/>
      <c r="J19" s="612"/>
    </row>
    <row r="20" spans="1:10" x14ac:dyDescent="0.2">
      <c r="A20" s="610"/>
      <c r="B20" s="611"/>
      <c r="C20" s="611"/>
      <c r="D20" s="611"/>
      <c r="E20" s="611"/>
      <c r="F20" s="611"/>
      <c r="G20" s="611"/>
      <c r="H20" s="611"/>
      <c r="I20" s="611"/>
      <c r="J20" s="612"/>
    </row>
    <row r="21" spans="1:10" x14ac:dyDescent="0.2">
      <c r="A21" s="610"/>
      <c r="B21" s="611"/>
      <c r="C21" s="611"/>
      <c r="D21" s="611"/>
      <c r="E21" s="611"/>
      <c r="F21" s="611"/>
      <c r="G21" s="611"/>
      <c r="H21" s="611"/>
      <c r="I21" s="611"/>
      <c r="J21" s="612"/>
    </row>
    <row r="22" spans="1:10" ht="12.75" customHeight="1" x14ac:dyDescent="0.2">
      <c r="A22" s="610"/>
      <c r="B22" s="611"/>
      <c r="C22" s="611"/>
      <c r="D22" s="611"/>
      <c r="E22" s="611"/>
      <c r="F22" s="611"/>
      <c r="G22" s="611"/>
      <c r="H22" s="611"/>
      <c r="I22" s="611"/>
      <c r="J22" s="612"/>
    </row>
    <row r="23" spans="1:10" x14ac:dyDescent="0.2">
      <c r="A23" s="610"/>
      <c r="B23" s="611"/>
      <c r="C23" s="611"/>
      <c r="D23" s="611"/>
      <c r="E23" s="611"/>
      <c r="F23" s="611"/>
      <c r="G23" s="611"/>
      <c r="H23" s="611"/>
      <c r="I23" s="611"/>
      <c r="J23" s="612"/>
    </row>
    <row r="24" spans="1:10" x14ac:dyDescent="0.2">
      <c r="A24" s="610"/>
      <c r="B24" s="611"/>
      <c r="C24" s="611"/>
      <c r="D24" s="611"/>
      <c r="E24" s="611"/>
      <c r="F24" s="611"/>
      <c r="G24" s="611"/>
      <c r="H24" s="611"/>
      <c r="I24" s="611"/>
      <c r="J24" s="612"/>
    </row>
    <row r="25" spans="1:10" x14ac:dyDescent="0.2">
      <c r="A25" s="610"/>
      <c r="B25" s="611"/>
      <c r="C25" s="611"/>
      <c r="D25" s="611"/>
      <c r="E25" s="611"/>
      <c r="F25" s="611"/>
      <c r="G25" s="611"/>
      <c r="H25" s="611"/>
      <c r="I25" s="611"/>
      <c r="J25" s="612"/>
    </row>
    <row r="26" spans="1:10" x14ac:dyDescent="0.2">
      <c r="A26" s="610"/>
      <c r="B26" s="611"/>
      <c r="C26" s="611"/>
      <c r="D26" s="611"/>
      <c r="E26" s="611"/>
      <c r="F26" s="611"/>
      <c r="G26" s="611"/>
      <c r="H26" s="611"/>
      <c r="I26" s="611"/>
      <c r="J26" s="612"/>
    </row>
    <row r="27" spans="1:10" x14ac:dyDescent="0.2">
      <c r="A27" s="610"/>
      <c r="B27" s="611"/>
      <c r="C27" s="611"/>
      <c r="D27" s="611"/>
      <c r="E27" s="611"/>
      <c r="F27" s="611"/>
      <c r="G27" s="611"/>
      <c r="H27" s="611"/>
      <c r="I27" s="611"/>
      <c r="J27" s="612"/>
    </row>
    <row r="28" spans="1:10" x14ac:dyDescent="0.2">
      <c r="A28" s="610"/>
      <c r="B28" s="611"/>
      <c r="C28" s="611"/>
      <c r="D28" s="611"/>
      <c r="E28" s="611"/>
      <c r="F28" s="611"/>
      <c r="G28" s="611"/>
      <c r="H28" s="611"/>
      <c r="I28" s="611"/>
      <c r="J28" s="612"/>
    </row>
    <row r="29" spans="1:10" x14ac:dyDescent="0.2">
      <c r="A29" s="610"/>
      <c r="B29" s="611"/>
      <c r="C29" s="611"/>
      <c r="D29" s="611"/>
      <c r="E29" s="611"/>
      <c r="F29" s="611"/>
      <c r="G29" s="611"/>
      <c r="H29" s="611"/>
      <c r="I29" s="611"/>
      <c r="J29" s="612"/>
    </row>
    <row r="30" spans="1:10" x14ac:dyDescent="0.2">
      <c r="A30" s="610"/>
      <c r="B30" s="611"/>
      <c r="C30" s="611"/>
      <c r="D30" s="611"/>
      <c r="E30" s="611"/>
      <c r="F30" s="611"/>
      <c r="G30" s="611"/>
      <c r="H30" s="611"/>
      <c r="I30" s="611"/>
      <c r="J30" s="612"/>
    </row>
    <row r="31" spans="1:10" x14ac:dyDescent="0.2">
      <c r="A31" s="610"/>
      <c r="B31" s="611"/>
      <c r="C31" s="611"/>
      <c r="D31" s="611"/>
      <c r="E31" s="611"/>
      <c r="F31" s="611"/>
      <c r="G31" s="611"/>
      <c r="H31" s="611"/>
      <c r="I31" s="611"/>
      <c r="J31" s="612"/>
    </row>
    <row r="32" spans="1:10" x14ac:dyDescent="0.2">
      <c r="A32" s="610"/>
      <c r="B32" s="611"/>
      <c r="C32" s="611"/>
      <c r="D32" s="611"/>
      <c r="E32" s="611"/>
      <c r="F32" s="611"/>
      <c r="G32" s="611"/>
      <c r="H32" s="611"/>
      <c r="I32" s="611"/>
      <c r="J32" s="612"/>
    </row>
    <row r="33" spans="1:10" x14ac:dyDescent="0.2">
      <c r="A33" s="610"/>
      <c r="B33" s="611"/>
      <c r="C33" s="611"/>
      <c r="D33" s="611"/>
      <c r="E33" s="611"/>
      <c r="F33" s="611"/>
      <c r="G33" s="611"/>
      <c r="H33" s="611"/>
      <c r="I33" s="611"/>
      <c r="J33" s="612"/>
    </row>
    <row r="34" spans="1:10" x14ac:dyDescent="0.2">
      <c r="A34" s="613"/>
      <c r="B34" s="614"/>
      <c r="C34" s="614"/>
      <c r="D34" s="614"/>
      <c r="E34" s="614"/>
      <c r="F34" s="614"/>
      <c r="G34" s="614"/>
      <c r="H34" s="614"/>
      <c r="I34" s="614"/>
      <c r="J34" s="615"/>
    </row>
  </sheetData>
  <mergeCells count="1">
    <mergeCell ref="A2:J34"/>
  </mergeCells>
  <pageMargins left="0.7" right="0.7" top="0.75" bottom="0.75" header="0.3" footer="0.3"/>
  <pageSetup firstPageNumber="4" fitToHeight="0" orientation="portrait" blackAndWhite="1" useFirstPageNumber="1" r:id="rId1"/>
  <headerFooter>
    <oddHeader>&amp;L&amp;"Arial,Bold"
SECTION 2: REGIONAL SIGNIFICANCE
&amp;R&amp;"Arial,Bold"&amp;8INSERT &amp;"Arial,Regular"Project Name</oddHead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FE81-0B1A-4871-95E9-107DEDAAE156}">
  <sheetPr codeName="Sheet6"/>
  <dimension ref="A2:Q158"/>
  <sheetViews>
    <sheetView view="pageLayout" zoomScaleNormal="100" workbookViewId="0">
      <selection activeCell="F8" sqref="F8"/>
    </sheetView>
  </sheetViews>
  <sheetFormatPr defaultRowHeight="12.75" x14ac:dyDescent="0.2"/>
  <cols>
    <col min="1" max="1" width="8.85546875" style="281" customWidth="1"/>
    <col min="2" max="16384" width="9.140625" style="281"/>
  </cols>
  <sheetData>
    <row r="2" spans="1:17" ht="13.15" customHeight="1" x14ac:dyDescent="0.25">
      <c r="A2" s="282" t="s">
        <v>67</v>
      </c>
      <c r="B2" s="301" t="s">
        <v>107</v>
      </c>
      <c r="C2" s="302"/>
      <c r="D2" s="302"/>
      <c r="E2" s="302"/>
      <c r="F2" s="302"/>
      <c r="G2" s="302"/>
      <c r="H2" s="302"/>
      <c r="I2" s="302"/>
      <c r="J2" s="302"/>
      <c r="K2" s="283"/>
    </row>
    <row r="3" spans="1:17" x14ac:dyDescent="0.2">
      <c r="A3" s="284"/>
      <c r="B3" s="621" t="s">
        <v>108</v>
      </c>
      <c r="C3" s="621"/>
      <c r="D3" s="621"/>
      <c r="E3" s="621"/>
      <c r="F3" s="621"/>
      <c r="G3" s="621"/>
      <c r="H3" s="621"/>
      <c r="I3" s="621"/>
      <c r="J3" s="621"/>
      <c r="K3" s="283"/>
    </row>
    <row r="4" spans="1:17" x14ac:dyDescent="0.2">
      <c r="A4" s="284"/>
      <c r="B4" s="621"/>
      <c r="C4" s="621"/>
      <c r="D4" s="621"/>
      <c r="E4" s="621"/>
      <c r="F4" s="621"/>
      <c r="G4" s="621"/>
      <c r="H4" s="621"/>
      <c r="I4" s="621"/>
      <c r="J4" s="621"/>
      <c r="K4" s="285"/>
      <c r="L4" s="286"/>
      <c r="M4" s="286"/>
      <c r="N4" s="286"/>
      <c r="O4" s="286"/>
      <c r="P4" s="286"/>
      <c r="Q4" s="286"/>
    </row>
    <row r="5" spans="1:17" x14ac:dyDescent="0.2">
      <c r="B5" s="287"/>
      <c r="C5" s="287"/>
      <c r="D5" s="287"/>
      <c r="E5" s="287"/>
      <c r="F5" s="287"/>
      <c r="G5" s="287"/>
      <c r="H5" s="287"/>
      <c r="I5" s="287"/>
      <c r="J5" s="287"/>
      <c r="K5" s="285"/>
    </row>
    <row r="6" spans="1:17" x14ac:dyDescent="0.2">
      <c r="A6" s="283"/>
      <c r="K6" s="285"/>
      <c r="L6" s="288"/>
      <c r="M6" s="288"/>
      <c r="N6" s="288"/>
      <c r="O6" s="288"/>
      <c r="P6" s="288"/>
      <c r="Q6" s="288"/>
    </row>
    <row r="7" spans="1:17" x14ac:dyDescent="0.2">
      <c r="A7" s="16" t="s">
        <v>109</v>
      </c>
      <c r="B7"/>
      <c r="C7"/>
      <c r="D7"/>
      <c r="E7"/>
      <c r="F7"/>
      <c r="G7"/>
      <c r="H7"/>
      <c r="I7"/>
      <c r="J7"/>
      <c r="K7" s="285"/>
      <c r="L7" s="289"/>
      <c r="M7" s="289"/>
      <c r="N7" s="289"/>
      <c r="O7" s="289"/>
      <c r="P7" s="289"/>
      <c r="Q7" s="289"/>
    </row>
    <row r="8" spans="1:17" x14ac:dyDescent="0.2">
      <c r="A8" s="16"/>
      <c r="B8"/>
      <c r="C8"/>
      <c r="D8"/>
      <c r="E8"/>
      <c r="F8"/>
      <c r="G8"/>
      <c r="H8"/>
      <c r="I8"/>
      <c r="J8"/>
      <c r="K8" s="285"/>
      <c r="L8" s="289"/>
      <c r="M8" s="289"/>
      <c r="N8" s="289"/>
      <c r="O8" s="289"/>
      <c r="P8" s="289"/>
      <c r="Q8" s="289"/>
    </row>
    <row r="9" spans="1:17" x14ac:dyDescent="0.2">
      <c r="A9" s="152" t="s">
        <v>110</v>
      </c>
      <c r="B9" s="623" t="s">
        <v>111</v>
      </c>
      <c r="C9" s="623"/>
      <c r="D9" s="623"/>
      <c r="E9" s="623"/>
      <c r="F9" s="623"/>
      <c r="G9" s="623"/>
      <c r="H9" s="623"/>
      <c r="I9" s="623"/>
      <c r="J9" s="623"/>
      <c r="K9" s="285"/>
      <c r="L9" s="289"/>
      <c r="M9" s="289"/>
      <c r="N9" s="289"/>
      <c r="O9" s="289"/>
      <c r="P9" s="289"/>
      <c r="Q9" s="289"/>
    </row>
    <row r="10" spans="1:17" x14ac:dyDescent="0.2">
      <c r="A10" s="152"/>
      <c r="B10" s="617" t="s">
        <v>112</v>
      </c>
      <c r="C10" s="617"/>
      <c r="D10" s="617"/>
      <c r="E10" s="617"/>
      <c r="F10" s="617"/>
      <c r="G10" s="617"/>
      <c r="H10" s="617"/>
      <c r="I10" s="617"/>
      <c r="J10" s="617"/>
      <c r="K10" s="285"/>
      <c r="L10" s="289"/>
      <c r="M10" s="289"/>
      <c r="N10" s="289"/>
      <c r="O10" s="289"/>
      <c r="P10" s="289"/>
      <c r="Q10" s="289"/>
    </row>
    <row r="11" spans="1:17" x14ac:dyDescent="0.2">
      <c r="A11" s="152"/>
      <c r="B11" s="617"/>
      <c r="C11" s="617"/>
      <c r="D11" s="617"/>
      <c r="E11" s="617"/>
      <c r="F11" s="617"/>
      <c r="G11" s="617"/>
      <c r="H11" s="617"/>
      <c r="I11" s="617"/>
      <c r="J11" s="617"/>
      <c r="K11" s="285"/>
      <c r="L11" s="289"/>
      <c r="M11" s="289"/>
      <c r="N11" s="289"/>
      <c r="O11" s="289"/>
      <c r="P11" s="289"/>
      <c r="Q11" s="289"/>
    </row>
    <row r="12" spans="1:17" x14ac:dyDescent="0.2">
      <c r="A12" s="152"/>
      <c r="B12" s="617"/>
      <c r="C12" s="617"/>
      <c r="D12" s="617"/>
      <c r="E12" s="617"/>
      <c r="F12" s="617"/>
      <c r="G12" s="617"/>
      <c r="H12" s="617"/>
      <c r="I12" s="617"/>
      <c r="J12" s="617"/>
      <c r="K12" s="285"/>
      <c r="L12" s="289"/>
      <c r="M12" s="289"/>
      <c r="N12" s="289"/>
      <c r="O12" s="289"/>
      <c r="P12" s="289"/>
      <c r="Q12" s="289"/>
    </row>
    <row r="13" spans="1:17" x14ac:dyDescent="0.2">
      <c r="A13" s="152"/>
      <c r="B13" s="617"/>
      <c r="C13" s="617"/>
      <c r="D13" s="617"/>
      <c r="E13" s="617"/>
      <c r="F13" s="617"/>
      <c r="G13" s="617"/>
      <c r="H13" s="617"/>
      <c r="I13" s="617"/>
      <c r="J13" s="617"/>
      <c r="K13" s="285"/>
      <c r="L13" s="289"/>
      <c r="M13" s="289"/>
      <c r="N13" s="289"/>
      <c r="O13" s="289"/>
      <c r="P13" s="289"/>
      <c r="Q13" s="289"/>
    </row>
    <row r="14" spans="1:17" x14ac:dyDescent="0.2">
      <c r="A14" s="152"/>
      <c r="B14" s="617"/>
      <c r="C14" s="617"/>
      <c r="D14" s="617"/>
      <c r="E14" s="617"/>
      <c r="F14" s="617"/>
      <c r="G14" s="617"/>
      <c r="H14" s="617"/>
      <c r="I14" s="617"/>
      <c r="J14" s="617"/>
      <c r="K14" s="285"/>
      <c r="L14" s="289"/>
      <c r="M14" s="289"/>
      <c r="N14" s="289"/>
      <c r="O14" s="289"/>
      <c r="P14" s="289"/>
      <c r="Q14" s="289"/>
    </row>
    <row r="15" spans="1:17" x14ac:dyDescent="0.2">
      <c r="A15" s="152"/>
      <c r="B15" s="617"/>
      <c r="C15" s="617"/>
      <c r="D15" s="617"/>
      <c r="E15" s="617"/>
      <c r="F15" s="617"/>
      <c r="G15" s="617"/>
      <c r="H15" s="617"/>
      <c r="I15" s="617"/>
      <c r="J15" s="617"/>
      <c r="K15" s="285"/>
      <c r="L15" s="289"/>
      <c r="M15" s="289"/>
      <c r="N15" s="289"/>
      <c r="O15" s="289"/>
      <c r="P15" s="289"/>
      <c r="Q15" s="289"/>
    </row>
    <row r="16" spans="1:17" x14ac:dyDescent="0.2">
      <c r="A16" s="152"/>
      <c r="B16" s="617"/>
      <c r="C16" s="617"/>
      <c r="D16" s="617"/>
      <c r="E16" s="617"/>
      <c r="F16" s="617"/>
      <c r="G16" s="617"/>
      <c r="H16" s="617"/>
      <c r="I16" s="617"/>
      <c r="J16" s="617"/>
    </row>
    <row r="17" spans="1:10" x14ac:dyDescent="0.2">
      <c r="A17" s="152"/>
      <c r="B17" s="617"/>
      <c r="C17" s="617"/>
      <c r="D17" s="617"/>
      <c r="E17" s="617"/>
      <c r="F17" s="617"/>
      <c r="G17" s="617"/>
      <c r="H17" s="617"/>
      <c r="I17" s="617"/>
      <c r="J17" s="617"/>
    </row>
    <row r="18" spans="1:10" x14ac:dyDescent="0.2">
      <c r="A18" s="152"/>
      <c r="B18" s="617"/>
      <c r="C18" s="617"/>
      <c r="D18" s="617"/>
      <c r="E18" s="617"/>
      <c r="F18" s="617"/>
      <c r="G18" s="617"/>
      <c r="H18" s="617"/>
      <c r="I18" s="617"/>
      <c r="J18" s="617"/>
    </row>
    <row r="19" spans="1:10" x14ac:dyDescent="0.2">
      <c r="A19" s="152"/>
      <c r="B19" s="617"/>
      <c r="C19" s="617"/>
      <c r="D19" s="617"/>
      <c r="E19" s="617"/>
      <c r="F19" s="617"/>
      <c r="G19" s="617"/>
      <c r="H19" s="617"/>
      <c r="I19" s="617"/>
      <c r="J19" s="617"/>
    </row>
    <row r="20" spans="1:10" x14ac:dyDescent="0.2">
      <c r="A20" s="152"/>
      <c r="B20" s="617"/>
      <c r="C20" s="617"/>
      <c r="D20" s="617"/>
      <c r="E20" s="617"/>
      <c r="F20" s="617"/>
      <c r="G20" s="617"/>
      <c r="H20" s="617"/>
      <c r="I20" s="617"/>
      <c r="J20" s="617"/>
    </row>
    <row r="21" spans="1:10" x14ac:dyDescent="0.2">
      <c r="A21" s="152"/>
      <c r="B21" s="617"/>
      <c r="C21" s="617"/>
      <c r="D21" s="617"/>
      <c r="E21" s="617"/>
      <c r="F21" s="617"/>
      <c r="G21" s="617"/>
      <c r="H21" s="617"/>
      <c r="I21" s="617"/>
      <c r="J21" s="617"/>
    </row>
    <row r="22" spans="1:10" x14ac:dyDescent="0.2">
      <c r="A22" s="152"/>
      <c r="B22" s="141"/>
      <c r="C22" s="141"/>
      <c r="D22" s="141"/>
      <c r="E22" s="141"/>
      <c r="F22" s="141"/>
      <c r="G22" s="141"/>
      <c r="H22" s="141"/>
      <c r="I22" s="141"/>
      <c r="J22" s="141"/>
    </row>
    <row r="23" spans="1:10" x14ac:dyDescent="0.2">
      <c r="A23" s="152" t="s">
        <v>113</v>
      </c>
      <c r="B23" s="623" t="s">
        <v>114</v>
      </c>
      <c r="C23" s="623"/>
      <c r="D23" s="623"/>
      <c r="E23" s="623"/>
      <c r="F23" s="623"/>
      <c r="G23" s="623"/>
      <c r="H23" s="623"/>
      <c r="I23" s="623"/>
      <c r="J23" s="623"/>
    </row>
    <row r="24" spans="1:10" x14ac:dyDescent="0.2">
      <c r="A24"/>
      <c r="B24" s="617" t="s">
        <v>115</v>
      </c>
      <c r="C24" s="617"/>
      <c r="D24" s="617"/>
      <c r="E24" s="617"/>
      <c r="F24" s="617"/>
      <c r="G24" s="617"/>
      <c r="H24" s="617"/>
      <c r="I24" s="617"/>
      <c r="J24" s="617"/>
    </row>
    <row r="25" spans="1:10" x14ac:dyDescent="0.2">
      <c r="A25" s="152"/>
      <c r="B25" s="617"/>
      <c r="C25" s="617"/>
      <c r="D25" s="617"/>
      <c r="E25" s="617"/>
      <c r="F25" s="617"/>
      <c r="G25" s="617"/>
      <c r="H25" s="617"/>
      <c r="I25" s="617"/>
      <c r="J25" s="617"/>
    </row>
    <row r="26" spans="1:10" x14ac:dyDescent="0.2">
      <c r="A26" s="152"/>
      <c r="B26" s="617"/>
      <c r="C26" s="617"/>
      <c r="D26" s="617"/>
      <c r="E26" s="617"/>
      <c r="F26" s="617"/>
      <c r="G26" s="617"/>
      <c r="H26" s="617"/>
      <c r="I26" s="617"/>
      <c r="J26" s="617"/>
    </row>
    <row r="27" spans="1:10" x14ac:dyDescent="0.2">
      <c r="A27" s="152"/>
      <c r="B27" s="617"/>
      <c r="C27" s="617"/>
      <c r="D27" s="617"/>
      <c r="E27" s="617"/>
      <c r="F27" s="617"/>
      <c r="G27" s="617"/>
      <c r="H27" s="617"/>
      <c r="I27" s="617"/>
      <c r="J27" s="617"/>
    </row>
    <row r="28" spans="1:10" x14ac:dyDescent="0.2">
      <c r="A28" s="152"/>
      <c r="B28" s="617"/>
      <c r="C28" s="617"/>
      <c r="D28" s="617"/>
      <c r="E28" s="617"/>
      <c r="F28" s="617"/>
      <c r="G28" s="617"/>
      <c r="H28" s="617"/>
      <c r="I28" s="617"/>
      <c r="J28" s="617"/>
    </row>
    <row r="29" spans="1:10" x14ac:dyDescent="0.2">
      <c r="A29" s="152"/>
      <c r="B29" s="617"/>
      <c r="C29" s="617"/>
      <c r="D29" s="617"/>
      <c r="E29" s="617"/>
      <c r="F29" s="617"/>
      <c r="G29" s="617"/>
      <c r="H29" s="617"/>
      <c r="I29" s="617"/>
      <c r="J29" s="617"/>
    </row>
    <row r="30" spans="1:10" x14ac:dyDescent="0.2">
      <c r="A30" s="152"/>
      <c r="B30" s="617"/>
      <c r="C30" s="617"/>
      <c r="D30" s="617"/>
      <c r="E30" s="617"/>
      <c r="F30" s="617"/>
      <c r="G30" s="617"/>
      <c r="H30" s="617"/>
      <c r="I30" s="617"/>
      <c r="J30" s="617"/>
    </row>
    <row r="31" spans="1:10" x14ac:dyDescent="0.2">
      <c r="A31" s="152"/>
      <c r="B31" s="617"/>
      <c r="C31" s="617"/>
      <c r="D31" s="617"/>
      <c r="E31" s="617"/>
      <c r="F31" s="617"/>
      <c r="G31" s="617"/>
      <c r="H31" s="617"/>
      <c r="I31" s="617"/>
      <c r="J31" s="617"/>
    </row>
    <row r="32" spans="1:10" x14ac:dyDescent="0.2">
      <c r="A32" s="152"/>
      <c r="B32" s="617"/>
      <c r="C32" s="617"/>
      <c r="D32" s="617"/>
      <c r="E32" s="617"/>
      <c r="F32" s="617"/>
      <c r="G32" s="617"/>
      <c r="H32" s="617"/>
      <c r="I32" s="617"/>
      <c r="J32" s="617"/>
    </row>
    <row r="33" spans="1:10" x14ac:dyDescent="0.2">
      <c r="A33" s="152"/>
      <c r="B33" s="617"/>
      <c r="C33" s="617"/>
      <c r="D33" s="617"/>
      <c r="E33" s="617"/>
      <c r="F33" s="617"/>
      <c r="G33" s="617"/>
      <c r="H33" s="617"/>
      <c r="I33" s="617"/>
      <c r="J33" s="617"/>
    </row>
    <row r="34" spans="1:10" x14ac:dyDescent="0.2">
      <c r="A34" s="152"/>
      <c r="B34" s="617"/>
      <c r="C34" s="617"/>
      <c r="D34" s="617"/>
      <c r="E34" s="617"/>
      <c r="F34" s="617"/>
      <c r="G34" s="617"/>
      <c r="H34" s="617"/>
      <c r="I34" s="617"/>
      <c r="J34" s="617"/>
    </row>
    <row r="35" spans="1:10" x14ac:dyDescent="0.2">
      <c r="A35" s="152"/>
      <c r="B35" s="617"/>
      <c r="C35" s="617"/>
      <c r="D35" s="617"/>
      <c r="E35" s="617"/>
      <c r="F35" s="617"/>
      <c r="G35" s="617"/>
      <c r="H35" s="617"/>
      <c r="I35" s="617"/>
      <c r="J35" s="617"/>
    </row>
    <row r="36" spans="1:10" x14ac:dyDescent="0.2">
      <c r="A36" s="152"/>
      <c r="B36" s="617"/>
      <c r="C36" s="617"/>
      <c r="D36" s="617"/>
      <c r="E36" s="617"/>
      <c r="F36" s="617"/>
      <c r="G36" s="617"/>
      <c r="H36" s="617"/>
      <c r="I36" s="617"/>
      <c r="J36" s="617"/>
    </row>
    <row r="37" spans="1:10" x14ac:dyDescent="0.2">
      <c r="A37" s="152"/>
      <c r="B37" s="617"/>
      <c r="C37" s="617"/>
      <c r="D37" s="617"/>
      <c r="E37" s="617"/>
      <c r="F37" s="617"/>
      <c r="G37" s="617"/>
      <c r="H37" s="617"/>
      <c r="I37" s="617"/>
      <c r="J37" s="617"/>
    </row>
    <row r="38" spans="1:10" x14ac:dyDescent="0.2">
      <c r="A38" s="152"/>
      <c r="B38" s="617"/>
      <c r="C38" s="617"/>
      <c r="D38" s="617"/>
      <c r="E38" s="617"/>
      <c r="F38" s="617"/>
      <c r="G38" s="617"/>
      <c r="H38" s="617"/>
      <c r="I38" s="617"/>
      <c r="J38" s="617"/>
    </row>
    <row r="39" spans="1:10" x14ac:dyDescent="0.2">
      <c r="A39" s="152"/>
      <c r="B39" s="617"/>
      <c r="C39" s="617"/>
      <c r="D39" s="617"/>
      <c r="E39" s="617"/>
      <c r="F39" s="617"/>
      <c r="G39" s="617"/>
      <c r="H39" s="617"/>
      <c r="I39" s="617"/>
      <c r="J39" s="617"/>
    </row>
    <row r="40" spans="1:10" x14ac:dyDescent="0.2">
      <c r="A40" s="152"/>
      <c r="B40" s="617"/>
      <c r="C40" s="617"/>
      <c r="D40" s="617"/>
      <c r="E40" s="617"/>
      <c r="F40" s="617"/>
      <c r="G40" s="617"/>
      <c r="H40" s="617"/>
      <c r="I40" s="617"/>
      <c r="J40" s="617"/>
    </row>
    <row r="41" spans="1:10" x14ac:dyDescent="0.2">
      <c r="A41" s="152"/>
      <c r="B41" s="617"/>
      <c r="C41" s="617"/>
      <c r="D41" s="617"/>
      <c r="E41" s="617"/>
      <c r="F41" s="617"/>
      <c r="G41" s="617"/>
      <c r="H41" s="617"/>
      <c r="I41" s="617"/>
      <c r="J41" s="617"/>
    </row>
    <row r="42" spans="1:10" x14ac:dyDescent="0.2">
      <c r="A42" s="152"/>
      <c r="B42" s="617"/>
      <c r="C42" s="617"/>
      <c r="D42" s="617"/>
      <c r="E42" s="617"/>
      <c r="F42" s="617"/>
      <c r="G42" s="617"/>
      <c r="H42" s="617"/>
      <c r="I42" s="617"/>
      <c r="J42" s="617"/>
    </row>
    <row r="43" spans="1:10" x14ac:dyDescent="0.2">
      <c r="A43" s="152"/>
      <c r="B43" s="298"/>
      <c r="C43" s="298"/>
      <c r="D43" s="298"/>
      <c r="E43" s="298"/>
      <c r="F43" s="298"/>
      <c r="G43" s="298"/>
      <c r="H43" s="298"/>
      <c r="I43" s="298"/>
      <c r="J43" s="298"/>
    </row>
    <row r="44" spans="1:10" x14ac:dyDescent="0.2">
      <c r="A44" s="152" t="s">
        <v>116</v>
      </c>
      <c r="B44" s="623" t="s">
        <v>117</v>
      </c>
      <c r="C44" s="623"/>
      <c r="D44" s="623"/>
      <c r="E44" s="623"/>
      <c r="F44" s="623"/>
      <c r="G44" s="623"/>
      <c r="H44" s="623"/>
      <c r="I44" s="623"/>
      <c r="J44" s="623"/>
    </row>
    <row r="45" spans="1:10" x14ac:dyDescent="0.2">
      <c r="A45" s="152"/>
      <c r="B45" s="617" t="s">
        <v>118</v>
      </c>
      <c r="C45" s="617"/>
      <c r="D45" s="617"/>
      <c r="E45" s="617"/>
      <c r="F45" s="617"/>
      <c r="G45" s="617"/>
      <c r="H45" s="617"/>
      <c r="I45" s="617"/>
      <c r="J45" s="617"/>
    </row>
    <row r="46" spans="1:10" x14ac:dyDescent="0.2">
      <c r="A46" s="152"/>
      <c r="B46" s="617"/>
      <c r="C46" s="617"/>
      <c r="D46" s="617"/>
      <c r="E46" s="617"/>
      <c r="F46" s="617"/>
      <c r="G46" s="617"/>
      <c r="H46" s="617"/>
      <c r="I46" s="617"/>
      <c r="J46" s="617"/>
    </row>
    <row r="47" spans="1:10" x14ac:dyDescent="0.2">
      <c r="A47" s="152"/>
      <c r="B47" s="617"/>
      <c r="C47" s="617"/>
      <c r="D47" s="617"/>
      <c r="E47" s="617"/>
      <c r="F47" s="617"/>
      <c r="G47" s="617"/>
      <c r="H47" s="617"/>
      <c r="I47" s="617"/>
      <c r="J47" s="617"/>
    </row>
    <row r="48" spans="1:10" x14ac:dyDescent="0.2">
      <c r="A48" s="152"/>
      <c r="B48" s="617"/>
      <c r="C48" s="617"/>
      <c r="D48" s="617"/>
      <c r="E48" s="617"/>
      <c r="F48" s="617"/>
      <c r="G48" s="617"/>
      <c r="H48" s="617"/>
      <c r="I48" s="617"/>
      <c r="J48" s="617"/>
    </row>
    <row r="49" spans="1:10" x14ac:dyDescent="0.2">
      <c r="A49" s="152"/>
      <c r="B49" s="617"/>
      <c r="C49" s="617"/>
      <c r="D49" s="617"/>
      <c r="E49" s="617"/>
      <c r="F49" s="617"/>
      <c r="G49" s="617"/>
      <c r="H49" s="617"/>
      <c r="I49" s="617"/>
      <c r="J49" s="617"/>
    </row>
    <row r="50" spans="1:10" x14ac:dyDescent="0.2">
      <c r="A50" s="152"/>
      <c r="B50" s="617"/>
      <c r="C50" s="617"/>
      <c r="D50" s="617"/>
      <c r="E50" s="617"/>
      <c r="F50" s="617"/>
      <c r="G50" s="617"/>
      <c r="H50" s="617"/>
      <c r="I50" s="617"/>
      <c r="J50" s="617"/>
    </row>
    <row r="51" spans="1:10" x14ac:dyDescent="0.2">
      <c r="A51" s="152"/>
      <c r="B51" s="617"/>
      <c r="C51" s="617"/>
      <c r="D51" s="617"/>
      <c r="E51" s="617"/>
      <c r="F51" s="617"/>
      <c r="G51" s="617"/>
      <c r="H51" s="617"/>
      <c r="I51" s="617"/>
      <c r="J51" s="617"/>
    </row>
    <row r="52" spans="1:10" x14ac:dyDescent="0.2">
      <c r="A52" s="152"/>
      <c r="B52" s="617"/>
      <c r="C52" s="617"/>
      <c r="D52" s="617"/>
      <c r="E52" s="617"/>
      <c r="F52" s="617"/>
      <c r="G52" s="617"/>
      <c r="H52" s="617"/>
      <c r="I52" s="617"/>
      <c r="J52" s="617"/>
    </row>
    <row r="53" spans="1:10" x14ac:dyDescent="0.2">
      <c r="A53" s="152"/>
      <c r="B53" s="617"/>
      <c r="C53" s="617"/>
      <c r="D53" s="617"/>
      <c r="E53" s="617"/>
      <c r="F53" s="617"/>
      <c r="G53" s="617"/>
      <c r="H53" s="617"/>
      <c r="I53" s="617"/>
      <c r="J53" s="617"/>
    </row>
    <row r="54" spans="1:10" x14ac:dyDescent="0.2">
      <c r="A54" s="152"/>
      <c r="B54" s="617"/>
      <c r="C54" s="617"/>
      <c r="D54" s="617"/>
      <c r="E54" s="617"/>
      <c r="F54" s="617"/>
      <c r="G54" s="617"/>
      <c r="H54" s="617"/>
      <c r="I54" s="617"/>
      <c r="J54" s="617"/>
    </row>
    <row r="55" spans="1:10" x14ac:dyDescent="0.2">
      <c r="A55" s="152"/>
      <c r="B55" s="617"/>
      <c r="C55" s="617"/>
      <c r="D55" s="617"/>
      <c r="E55" s="617"/>
      <c r="F55" s="617"/>
      <c r="G55" s="617"/>
      <c r="H55" s="617"/>
      <c r="I55" s="617"/>
      <c r="J55" s="617"/>
    </row>
    <row r="56" spans="1:10" x14ac:dyDescent="0.2">
      <c r="A56" s="152"/>
      <c r="B56" s="299"/>
      <c r="C56" s="299"/>
      <c r="D56" s="299"/>
      <c r="E56" s="299"/>
      <c r="F56" s="299"/>
      <c r="G56" s="299"/>
      <c r="H56" s="299"/>
      <c r="I56" s="299"/>
      <c r="J56" s="299"/>
    </row>
    <row r="57" spans="1:10" x14ac:dyDescent="0.2">
      <c r="A57" s="152" t="s">
        <v>119</v>
      </c>
      <c r="B57" s="623" t="s">
        <v>120</v>
      </c>
      <c r="C57" s="623"/>
      <c r="D57" s="623"/>
      <c r="E57" s="623"/>
      <c r="F57" s="623"/>
      <c r="G57" s="623"/>
      <c r="H57" s="623"/>
      <c r="I57" s="623"/>
      <c r="J57" s="623"/>
    </row>
    <row r="58" spans="1:10" x14ac:dyDescent="0.2">
      <c r="A58" s="152"/>
      <c r="B58" s="617" t="s">
        <v>121</v>
      </c>
      <c r="C58" s="617"/>
      <c r="D58" s="617"/>
      <c r="E58" s="617"/>
      <c r="F58" s="617"/>
      <c r="G58" s="617"/>
      <c r="H58" s="617"/>
      <c r="I58" s="617"/>
      <c r="J58" s="617"/>
    </row>
    <row r="59" spans="1:10" x14ac:dyDescent="0.2">
      <c r="A59" s="152"/>
      <c r="B59" s="617"/>
      <c r="C59" s="617"/>
      <c r="D59" s="617"/>
      <c r="E59" s="617"/>
      <c r="F59" s="617"/>
      <c r="G59" s="617"/>
      <c r="H59" s="617"/>
      <c r="I59" s="617"/>
      <c r="J59" s="617"/>
    </row>
    <row r="60" spans="1:10" x14ac:dyDescent="0.2">
      <c r="A60" s="152"/>
      <c r="B60" s="617"/>
      <c r="C60" s="617"/>
      <c r="D60" s="617"/>
      <c r="E60" s="617"/>
      <c r="F60" s="617"/>
      <c r="G60" s="617"/>
      <c r="H60" s="617"/>
      <c r="I60" s="617"/>
      <c r="J60" s="617"/>
    </row>
    <row r="61" spans="1:10" x14ac:dyDescent="0.2">
      <c r="A61" s="152"/>
      <c r="B61" s="617"/>
      <c r="C61" s="617"/>
      <c r="D61" s="617"/>
      <c r="E61" s="617"/>
      <c r="F61" s="617"/>
      <c r="G61" s="617"/>
      <c r="H61" s="617"/>
      <c r="I61" s="617"/>
      <c r="J61" s="617"/>
    </row>
    <row r="62" spans="1:10" x14ac:dyDescent="0.2">
      <c r="A62" s="152"/>
      <c r="B62" s="617"/>
      <c r="C62" s="617"/>
      <c r="D62" s="617"/>
      <c r="E62" s="617"/>
      <c r="F62" s="617"/>
      <c r="G62" s="617"/>
      <c r="H62" s="617"/>
      <c r="I62" s="617"/>
      <c r="J62" s="617"/>
    </row>
    <row r="63" spans="1:10" x14ac:dyDescent="0.2">
      <c r="A63" s="152"/>
      <c r="B63" s="617"/>
      <c r="C63" s="617"/>
      <c r="D63" s="617"/>
      <c r="E63" s="617"/>
      <c r="F63" s="617"/>
      <c r="G63" s="617"/>
      <c r="H63" s="617"/>
      <c r="I63" s="617"/>
      <c r="J63" s="617"/>
    </row>
    <row r="64" spans="1:10" x14ac:dyDescent="0.2">
      <c r="A64" s="152"/>
      <c r="B64" s="617"/>
      <c r="C64" s="617"/>
      <c r="D64" s="617"/>
      <c r="E64" s="617"/>
      <c r="F64" s="617"/>
      <c r="G64" s="617"/>
      <c r="H64" s="617"/>
      <c r="I64" s="617"/>
      <c r="J64" s="617"/>
    </row>
    <row r="65" spans="1:10" x14ac:dyDescent="0.2">
      <c r="A65" s="152"/>
      <c r="B65" s="617"/>
      <c r="C65" s="617"/>
      <c r="D65" s="617"/>
      <c r="E65" s="617"/>
      <c r="F65" s="617"/>
      <c r="G65" s="617"/>
      <c r="H65" s="617"/>
      <c r="I65" s="617"/>
      <c r="J65" s="617"/>
    </row>
    <row r="66" spans="1:10" x14ac:dyDescent="0.2">
      <c r="A66" s="152"/>
      <c r="B66" s="617"/>
      <c r="C66" s="617"/>
      <c r="D66" s="617"/>
      <c r="E66" s="617"/>
      <c r="F66" s="617"/>
      <c r="G66" s="617"/>
      <c r="H66" s="617"/>
      <c r="I66" s="617"/>
      <c r="J66" s="617"/>
    </row>
    <row r="67" spans="1:10" x14ac:dyDescent="0.2">
      <c r="A67" s="152"/>
      <c r="B67" s="617"/>
      <c r="C67" s="617"/>
      <c r="D67" s="617"/>
      <c r="E67" s="617"/>
      <c r="F67" s="617"/>
      <c r="G67" s="617"/>
      <c r="H67" s="617"/>
      <c r="I67" s="617"/>
      <c r="J67" s="617"/>
    </row>
    <row r="68" spans="1:10" x14ac:dyDescent="0.2">
      <c r="A68" s="152"/>
      <c r="B68" s="617"/>
      <c r="C68" s="617"/>
      <c r="D68" s="617"/>
      <c r="E68" s="617"/>
      <c r="F68" s="617"/>
      <c r="G68" s="617"/>
      <c r="H68" s="617"/>
      <c r="I68" s="617"/>
      <c r="J68" s="617"/>
    </row>
    <row r="69" spans="1:10" x14ac:dyDescent="0.2">
      <c r="A69" s="152"/>
      <c r="B69" s="617"/>
      <c r="C69" s="617"/>
      <c r="D69" s="617"/>
      <c r="E69" s="617"/>
      <c r="F69" s="617"/>
      <c r="G69" s="617"/>
      <c r="H69" s="617"/>
      <c r="I69" s="617"/>
      <c r="J69" s="617"/>
    </row>
    <row r="70" spans="1:10" x14ac:dyDescent="0.2">
      <c r="A70" s="152"/>
      <c r="B70" s="617"/>
      <c r="C70" s="617"/>
      <c r="D70" s="617"/>
      <c r="E70" s="617"/>
      <c r="F70" s="617"/>
      <c r="G70" s="617"/>
      <c r="H70" s="617"/>
      <c r="I70" s="617"/>
      <c r="J70" s="617"/>
    </row>
    <row r="71" spans="1:10" x14ac:dyDescent="0.2">
      <c r="A71" s="152"/>
      <c r="B71" s="617"/>
      <c r="C71" s="617"/>
      <c r="D71" s="617"/>
      <c r="E71" s="617"/>
      <c r="F71" s="617"/>
      <c r="G71" s="617"/>
      <c r="H71" s="617"/>
      <c r="I71" s="617"/>
      <c r="J71" s="617"/>
    </row>
    <row r="72" spans="1:10" x14ac:dyDescent="0.2">
      <c r="A72" s="152"/>
      <c r="B72" s="617"/>
      <c r="C72" s="617"/>
      <c r="D72" s="617"/>
      <c r="E72" s="617"/>
      <c r="F72" s="617"/>
      <c r="G72" s="617"/>
      <c r="H72" s="617"/>
      <c r="I72" s="617"/>
      <c r="J72" s="617"/>
    </row>
    <row r="73" spans="1:10" x14ac:dyDescent="0.2">
      <c r="A73" s="152"/>
      <c r="B73" s="617"/>
      <c r="C73" s="617"/>
      <c r="D73" s="617"/>
      <c r="E73" s="617"/>
      <c r="F73" s="617"/>
      <c r="G73" s="617"/>
      <c r="H73" s="617"/>
      <c r="I73" s="617"/>
      <c r="J73" s="617"/>
    </row>
    <row r="74" spans="1:10" x14ac:dyDescent="0.2">
      <c r="A74" s="152"/>
      <c r="B74" s="298"/>
      <c r="C74" s="298"/>
      <c r="D74" s="298"/>
      <c r="E74" s="298"/>
      <c r="F74" s="298"/>
      <c r="G74" s="298"/>
      <c r="H74" s="298"/>
      <c r="I74" s="298"/>
      <c r="J74" s="298"/>
    </row>
    <row r="75" spans="1:10" x14ac:dyDescent="0.2">
      <c r="A75" s="152" t="s">
        <v>122</v>
      </c>
      <c r="B75" s="623" t="s">
        <v>123</v>
      </c>
      <c r="C75" s="623"/>
      <c r="D75" s="623"/>
      <c r="E75" s="623"/>
      <c r="F75" s="623"/>
      <c r="G75" s="623"/>
      <c r="H75" s="623"/>
      <c r="I75" s="623"/>
      <c r="J75" s="623"/>
    </row>
    <row r="76" spans="1:10" x14ac:dyDescent="0.2">
      <c r="A76" s="152"/>
      <c r="B76" s="617" t="s">
        <v>124</v>
      </c>
      <c r="C76" s="617"/>
      <c r="D76" s="617"/>
      <c r="E76" s="617"/>
      <c r="F76" s="617"/>
      <c r="G76" s="617"/>
      <c r="H76" s="617"/>
      <c r="I76" s="617"/>
      <c r="J76" s="617"/>
    </row>
    <row r="77" spans="1:10" x14ac:dyDescent="0.2">
      <c r="A77" s="152"/>
      <c r="B77" s="617"/>
      <c r="C77" s="617"/>
      <c r="D77" s="617"/>
      <c r="E77" s="617"/>
      <c r="F77" s="617"/>
      <c r="G77" s="617"/>
      <c r="H77" s="617"/>
      <c r="I77" s="617"/>
      <c r="J77" s="617"/>
    </row>
    <row r="78" spans="1:10" x14ac:dyDescent="0.2">
      <c r="A78" s="152"/>
      <c r="B78" s="617"/>
      <c r="C78" s="617"/>
      <c r="D78" s="617"/>
      <c r="E78" s="617"/>
      <c r="F78" s="617"/>
      <c r="G78" s="617"/>
      <c r="H78" s="617"/>
      <c r="I78" s="617"/>
      <c r="J78" s="617"/>
    </row>
    <row r="79" spans="1:10" x14ac:dyDescent="0.2">
      <c r="A79" s="152"/>
      <c r="B79" s="617"/>
      <c r="C79" s="617"/>
      <c r="D79" s="617"/>
      <c r="E79" s="617"/>
      <c r="F79" s="617"/>
      <c r="G79" s="617"/>
      <c r="H79" s="617"/>
      <c r="I79" s="617"/>
      <c r="J79" s="617"/>
    </row>
    <row r="80" spans="1:10" x14ac:dyDescent="0.2">
      <c r="A80" s="152"/>
      <c r="B80" s="617"/>
      <c r="C80" s="617"/>
      <c r="D80" s="617"/>
      <c r="E80" s="617"/>
      <c r="F80" s="617"/>
      <c r="G80" s="617"/>
      <c r="H80" s="617"/>
      <c r="I80" s="617"/>
      <c r="J80" s="617"/>
    </row>
    <row r="81" spans="1:10" x14ac:dyDescent="0.2">
      <c r="A81" s="152"/>
      <c r="B81" s="617"/>
      <c r="C81" s="617"/>
      <c r="D81" s="617"/>
      <c r="E81" s="617"/>
      <c r="F81" s="617"/>
      <c r="G81" s="617"/>
      <c r="H81" s="617"/>
      <c r="I81" s="617"/>
      <c r="J81" s="617"/>
    </row>
    <row r="82" spans="1:10" x14ac:dyDescent="0.2">
      <c r="A82" s="152"/>
      <c r="B82" s="617"/>
      <c r="C82" s="617"/>
      <c r="D82" s="617"/>
      <c r="E82" s="617"/>
      <c r="F82" s="617"/>
      <c r="G82" s="617"/>
      <c r="H82" s="617"/>
      <c r="I82" s="617"/>
      <c r="J82" s="617"/>
    </row>
    <row r="83" spans="1:10" x14ac:dyDescent="0.2">
      <c r="A83" s="152"/>
      <c r="B83" s="617"/>
      <c r="C83" s="617"/>
      <c r="D83" s="617"/>
      <c r="E83" s="617"/>
      <c r="F83" s="617"/>
      <c r="G83" s="617"/>
      <c r="H83" s="617"/>
      <c r="I83" s="617"/>
      <c r="J83" s="617"/>
    </row>
    <row r="84" spans="1:10" x14ac:dyDescent="0.2">
      <c r="A84" s="152"/>
      <c r="B84" s="617"/>
      <c r="C84" s="617"/>
      <c r="D84" s="617"/>
      <c r="E84" s="617"/>
      <c r="F84" s="617"/>
      <c r="G84" s="617"/>
      <c r="H84" s="617"/>
      <c r="I84" s="617"/>
      <c r="J84" s="617"/>
    </row>
    <row r="85" spans="1:10" x14ac:dyDescent="0.2">
      <c r="A85"/>
      <c r="B85" s="617"/>
      <c r="C85" s="617"/>
      <c r="D85" s="617"/>
      <c r="E85" s="617"/>
      <c r="F85" s="617"/>
      <c r="G85" s="617"/>
      <c r="H85" s="617"/>
      <c r="I85" s="617"/>
      <c r="J85" s="617"/>
    </row>
    <row r="86" spans="1:10" x14ac:dyDescent="0.2">
      <c r="A86" s="152"/>
      <c r="B86" s="617"/>
      <c r="C86" s="617"/>
      <c r="D86" s="617"/>
      <c r="E86" s="617"/>
      <c r="F86" s="617"/>
      <c r="G86" s="617"/>
      <c r="H86" s="617"/>
      <c r="I86" s="617"/>
      <c r="J86" s="617"/>
    </row>
    <row r="87" spans="1:10" x14ac:dyDescent="0.2">
      <c r="A87" s="152"/>
      <c r="B87" s="617"/>
      <c r="C87" s="617"/>
      <c r="D87" s="617"/>
      <c r="E87" s="617"/>
      <c r="F87" s="617"/>
      <c r="G87" s="617"/>
      <c r="H87" s="617"/>
      <c r="I87" s="617"/>
      <c r="J87" s="617"/>
    </row>
    <row r="88" spans="1:10" x14ac:dyDescent="0.2">
      <c r="A88" s="152"/>
      <c r="B88" s="617"/>
      <c r="C88" s="617"/>
      <c r="D88" s="617"/>
      <c r="E88" s="617"/>
      <c r="F88" s="617"/>
      <c r="G88" s="617"/>
      <c r="H88" s="617"/>
      <c r="I88" s="617"/>
      <c r="J88" s="617"/>
    </row>
    <row r="89" spans="1:10" x14ac:dyDescent="0.2">
      <c r="A89" s="152"/>
      <c r="B89" s="617"/>
      <c r="C89" s="617"/>
      <c r="D89" s="617"/>
      <c r="E89" s="617"/>
      <c r="F89" s="617"/>
      <c r="G89" s="617"/>
      <c r="H89" s="617"/>
      <c r="I89" s="617"/>
      <c r="J89" s="617"/>
    </row>
    <row r="90" spans="1:10" x14ac:dyDescent="0.2">
      <c r="A90" s="152"/>
      <c r="B90" s="617"/>
      <c r="C90" s="617"/>
      <c r="D90" s="617"/>
      <c r="E90" s="617"/>
      <c r="F90" s="617"/>
      <c r="G90" s="617"/>
      <c r="H90" s="617"/>
      <c r="I90" s="617"/>
      <c r="J90" s="617"/>
    </row>
    <row r="91" spans="1:10" x14ac:dyDescent="0.2">
      <c r="A91" s="152"/>
      <c r="B91" s="617"/>
      <c r="C91" s="617"/>
      <c r="D91" s="617"/>
      <c r="E91" s="617"/>
      <c r="F91" s="617"/>
      <c r="G91" s="617"/>
      <c r="H91" s="617"/>
      <c r="I91" s="617"/>
      <c r="J91" s="617"/>
    </row>
    <row r="92" spans="1:10" x14ac:dyDescent="0.2">
      <c r="A92" s="152"/>
      <c r="B92" s="617"/>
      <c r="C92" s="617"/>
      <c r="D92" s="617"/>
      <c r="E92" s="617"/>
      <c r="F92" s="617"/>
      <c r="G92" s="617"/>
      <c r="H92" s="617"/>
      <c r="I92" s="617"/>
      <c r="J92" s="617"/>
    </row>
    <row r="93" spans="1:10" x14ac:dyDescent="0.2">
      <c r="A93" s="152"/>
      <c r="B93" s="617"/>
      <c r="C93" s="617"/>
      <c r="D93" s="617"/>
      <c r="E93" s="617"/>
      <c r="F93" s="617"/>
      <c r="G93" s="617"/>
      <c r="H93" s="617"/>
      <c r="I93" s="617"/>
      <c r="J93" s="617"/>
    </row>
    <row r="94" spans="1:10" x14ac:dyDescent="0.2">
      <c r="A94" s="152"/>
      <c r="B94" s="617"/>
      <c r="C94" s="617"/>
      <c r="D94" s="617"/>
      <c r="E94" s="617"/>
      <c r="F94" s="617"/>
      <c r="G94" s="617"/>
      <c r="H94" s="617"/>
      <c r="I94" s="617"/>
      <c r="J94" s="617"/>
    </row>
    <row r="95" spans="1:10" x14ac:dyDescent="0.2">
      <c r="A95" s="152"/>
      <c r="B95" s="617"/>
      <c r="C95" s="617"/>
      <c r="D95" s="617"/>
      <c r="E95" s="617"/>
      <c r="F95" s="617"/>
      <c r="G95" s="617"/>
      <c r="H95" s="617"/>
      <c r="I95" s="617"/>
      <c r="J95" s="617"/>
    </row>
    <row r="96" spans="1:10" x14ac:dyDescent="0.2">
      <c r="A96" s="152"/>
      <c r="B96" s="617"/>
      <c r="C96" s="617"/>
      <c r="D96" s="617"/>
      <c r="E96" s="617"/>
      <c r="F96" s="617"/>
      <c r="G96" s="617"/>
      <c r="H96" s="617"/>
      <c r="I96" s="617"/>
      <c r="J96" s="617"/>
    </row>
    <row r="97" spans="1:12" x14ac:dyDescent="0.2">
      <c r="A97" s="152"/>
      <c r="B97" s="617"/>
      <c r="C97" s="617"/>
      <c r="D97" s="617"/>
      <c r="E97" s="617"/>
      <c r="F97" s="617"/>
      <c r="G97" s="617"/>
      <c r="H97" s="617"/>
      <c r="I97" s="617"/>
      <c r="J97" s="617"/>
    </row>
    <row r="98" spans="1:12" x14ac:dyDescent="0.2">
      <c r="A98" s="152"/>
      <c r="B98" s="617"/>
      <c r="C98" s="617"/>
      <c r="D98" s="617"/>
      <c r="E98" s="617"/>
      <c r="F98" s="617"/>
      <c r="G98" s="617"/>
      <c r="H98" s="617"/>
      <c r="I98" s="617"/>
      <c r="J98" s="617"/>
    </row>
    <row r="99" spans="1:12" x14ac:dyDescent="0.2">
      <c r="A99" s="152"/>
      <c r="B99" s="617"/>
      <c r="C99" s="617"/>
      <c r="D99" s="617"/>
      <c r="E99" s="617"/>
      <c r="F99" s="617"/>
      <c r="G99" s="617"/>
      <c r="H99" s="617"/>
      <c r="I99" s="617"/>
      <c r="J99" s="617"/>
    </row>
    <row r="100" spans="1:12" x14ac:dyDescent="0.2">
      <c r="A100" s="152"/>
      <c r="B100" s="617"/>
      <c r="C100" s="617"/>
      <c r="D100" s="617"/>
      <c r="E100" s="617"/>
      <c r="F100" s="617"/>
      <c r="G100" s="617"/>
      <c r="H100" s="617"/>
      <c r="I100" s="617"/>
      <c r="J100" s="617"/>
    </row>
    <row r="101" spans="1:12" x14ac:dyDescent="0.2">
      <c r="A101" s="152"/>
      <c r="B101" s="617"/>
      <c r="C101" s="617"/>
      <c r="D101" s="617"/>
      <c r="E101" s="617"/>
      <c r="F101" s="617"/>
      <c r="G101" s="617"/>
      <c r="H101" s="617"/>
      <c r="I101" s="617"/>
      <c r="J101" s="617"/>
    </row>
    <row r="102" spans="1:12" x14ac:dyDescent="0.2">
      <c r="A102" s="152"/>
      <c r="B102" s="617"/>
      <c r="C102" s="617"/>
      <c r="D102" s="617"/>
      <c r="E102" s="617"/>
      <c r="F102" s="617"/>
      <c r="G102" s="617"/>
      <c r="H102" s="617"/>
      <c r="I102" s="617"/>
      <c r="J102" s="617"/>
    </row>
    <row r="103" spans="1:12" x14ac:dyDescent="0.2">
      <c r="A103" s="290"/>
      <c r="B103" s="291"/>
      <c r="C103" s="288"/>
      <c r="D103" s="288"/>
      <c r="E103" s="288"/>
      <c r="F103" s="288"/>
      <c r="G103" s="288"/>
      <c r="H103" s="288"/>
      <c r="I103" s="288"/>
      <c r="J103" s="288"/>
    </row>
    <row r="104" spans="1:12" x14ac:dyDescent="0.2">
      <c r="A104" s="284"/>
      <c r="B104" s="292" t="s">
        <v>125</v>
      </c>
      <c r="C104" s="293"/>
      <c r="D104" s="293"/>
      <c r="E104" s="293"/>
      <c r="F104" s="293"/>
      <c r="G104" s="293"/>
      <c r="H104" s="293"/>
      <c r="I104" s="293"/>
      <c r="J104" s="293"/>
    </row>
    <row r="105" spans="1:12" x14ac:dyDescent="0.2">
      <c r="A105" s="294"/>
      <c r="B105" s="618" t="s">
        <v>126</v>
      </c>
      <c r="C105" s="618"/>
      <c r="D105" s="618"/>
      <c r="E105" s="618"/>
      <c r="F105" s="618"/>
      <c r="G105" s="618"/>
      <c r="H105" s="618"/>
      <c r="I105" s="618"/>
      <c r="J105" s="618"/>
    </row>
    <row r="106" spans="1:12" x14ac:dyDescent="0.2">
      <c r="A106" s="294"/>
      <c r="B106" s="618"/>
      <c r="C106" s="618"/>
      <c r="D106" s="618"/>
      <c r="E106" s="618"/>
      <c r="F106" s="618"/>
      <c r="G106" s="618"/>
      <c r="H106" s="618"/>
      <c r="I106" s="618"/>
      <c r="J106" s="618"/>
    </row>
    <row r="107" spans="1:12" x14ac:dyDescent="0.2">
      <c r="A107" s="294"/>
      <c r="B107" s="618"/>
      <c r="C107" s="618"/>
      <c r="D107" s="618"/>
      <c r="E107" s="618"/>
      <c r="F107" s="618"/>
      <c r="G107" s="618"/>
      <c r="H107" s="618"/>
      <c r="I107" s="618"/>
      <c r="J107" s="618"/>
    </row>
    <row r="108" spans="1:12" x14ac:dyDescent="0.2">
      <c r="A108" s="294"/>
      <c r="B108" s="618"/>
      <c r="C108" s="618"/>
      <c r="D108" s="618"/>
      <c r="E108" s="618"/>
      <c r="F108" s="618"/>
      <c r="G108" s="618"/>
      <c r="H108" s="618"/>
      <c r="I108" s="618"/>
      <c r="J108" s="618"/>
      <c r="L108" s="295"/>
    </row>
    <row r="109" spans="1:12" x14ac:dyDescent="0.2">
      <c r="A109" s="294"/>
      <c r="B109" s="618"/>
      <c r="C109" s="618"/>
      <c r="D109" s="618"/>
      <c r="E109" s="618"/>
      <c r="F109" s="618"/>
      <c r="G109" s="618"/>
      <c r="H109" s="618"/>
      <c r="I109" s="618"/>
      <c r="J109" s="618"/>
    </row>
    <row r="110" spans="1:12" x14ac:dyDescent="0.2">
      <c r="A110" s="294"/>
      <c r="B110" s="618"/>
      <c r="C110" s="618"/>
      <c r="D110" s="618"/>
      <c r="E110" s="618"/>
      <c r="F110" s="618"/>
      <c r="G110" s="618"/>
      <c r="H110" s="618"/>
      <c r="I110" s="618"/>
      <c r="J110" s="618"/>
    </row>
    <row r="111" spans="1:12" x14ac:dyDescent="0.2">
      <c r="A111" s="290"/>
      <c r="B111" s="291"/>
      <c r="C111" s="288"/>
      <c r="D111" s="288"/>
      <c r="E111" s="288"/>
      <c r="F111" s="288"/>
      <c r="G111" s="288"/>
      <c r="H111" s="288"/>
      <c r="I111" s="288"/>
      <c r="J111" s="288"/>
    </row>
    <row r="112" spans="1:12" x14ac:dyDescent="0.2">
      <c r="A112" s="622" t="s">
        <v>127</v>
      </c>
      <c r="B112" s="622"/>
      <c r="C112" s="622"/>
      <c r="D112" s="622"/>
      <c r="E112" s="622"/>
      <c r="F112" s="622"/>
      <c r="G112" s="622"/>
      <c r="H112" s="622"/>
      <c r="I112" s="622"/>
      <c r="J112" s="622"/>
    </row>
    <row r="113" spans="1:10" x14ac:dyDescent="0.2">
      <c r="A113" s="622"/>
      <c r="B113" s="622"/>
      <c r="C113" s="622"/>
      <c r="D113" s="622"/>
      <c r="E113" s="622"/>
      <c r="F113" s="622"/>
      <c r="G113" s="622"/>
      <c r="H113" s="622"/>
      <c r="I113" s="622"/>
      <c r="J113" s="622"/>
    </row>
    <row r="114" spans="1:10" x14ac:dyDescent="0.2">
      <c r="A114" s="152"/>
      <c r="B114" s="299"/>
      <c r="C114" s="141"/>
      <c r="D114" s="141"/>
      <c r="E114" s="141"/>
      <c r="F114" s="141"/>
      <c r="G114" s="141"/>
      <c r="H114" s="141"/>
      <c r="I114" s="141"/>
      <c r="J114" s="141"/>
    </row>
    <row r="115" spans="1:10" x14ac:dyDescent="0.2">
      <c r="A115" s="152" t="s">
        <v>128</v>
      </c>
      <c r="B115" s="579" t="s">
        <v>129</v>
      </c>
      <c r="C115" s="579"/>
      <c r="D115" s="579"/>
      <c r="E115" s="579"/>
      <c r="F115" s="579"/>
      <c r="G115" s="579"/>
      <c r="H115" s="579"/>
      <c r="I115" s="579"/>
      <c r="J115" s="579"/>
    </row>
    <row r="116" spans="1:10" x14ac:dyDescent="0.2">
      <c r="A116" s="152"/>
      <c r="B116" s="617" t="s">
        <v>130</v>
      </c>
      <c r="C116" s="617"/>
      <c r="D116" s="617"/>
      <c r="E116" s="617"/>
      <c r="F116" s="617"/>
      <c r="G116" s="617"/>
      <c r="H116" s="617"/>
      <c r="I116" s="617"/>
      <c r="J116" s="617"/>
    </row>
    <row r="117" spans="1:10" x14ac:dyDescent="0.2">
      <c r="A117" s="152"/>
      <c r="B117" s="617"/>
      <c r="C117" s="617"/>
      <c r="D117" s="617"/>
      <c r="E117" s="617"/>
      <c r="F117" s="617"/>
      <c r="G117" s="617"/>
      <c r="H117" s="617"/>
      <c r="I117" s="617"/>
      <c r="J117" s="617"/>
    </row>
    <row r="118" spans="1:10" x14ac:dyDescent="0.2">
      <c r="A118" s="152"/>
      <c r="B118" s="617"/>
      <c r="C118" s="617"/>
      <c r="D118" s="617"/>
      <c r="E118" s="617"/>
      <c r="F118" s="617"/>
      <c r="G118" s="617"/>
      <c r="H118" s="617"/>
      <c r="I118" s="617"/>
      <c r="J118" s="617"/>
    </row>
    <row r="119" spans="1:10" x14ac:dyDescent="0.2">
      <c r="A119" s="152"/>
      <c r="B119" s="617"/>
      <c r="C119" s="617"/>
      <c r="D119" s="617"/>
      <c r="E119" s="617"/>
      <c r="F119" s="617"/>
      <c r="G119" s="617"/>
      <c r="H119" s="617"/>
      <c r="I119" s="617"/>
      <c r="J119" s="617"/>
    </row>
    <row r="120" spans="1:10" x14ac:dyDescent="0.2">
      <c r="A120" s="152"/>
      <c r="B120" s="299"/>
      <c r="C120" s="141"/>
      <c r="D120" s="141"/>
      <c r="E120" s="141"/>
      <c r="F120" s="141"/>
      <c r="G120" s="141"/>
      <c r="H120" s="141"/>
      <c r="I120" s="141"/>
      <c r="J120" s="141"/>
    </row>
    <row r="121" spans="1:10" x14ac:dyDescent="0.2">
      <c r="A121" s="152" t="s">
        <v>131</v>
      </c>
      <c r="B121" s="623" t="s">
        <v>132</v>
      </c>
      <c r="C121" s="623"/>
      <c r="D121" s="623"/>
      <c r="E121" s="623"/>
      <c r="F121" s="623"/>
      <c r="G121" s="623"/>
      <c r="H121" s="623"/>
      <c r="I121" s="623"/>
      <c r="J121" s="623"/>
    </row>
    <row r="122" spans="1:10" x14ac:dyDescent="0.2">
      <c r="A122"/>
      <c r="B122" s="616" t="s">
        <v>133</v>
      </c>
      <c r="C122" s="616"/>
      <c r="D122" s="616"/>
      <c r="E122" s="616"/>
      <c r="F122" s="616"/>
      <c r="G122" s="616"/>
      <c r="H122" s="616"/>
      <c r="I122" s="616"/>
      <c r="J122" s="616"/>
    </row>
    <row r="123" spans="1:10" x14ac:dyDescent="0.2">
      <c r="A123"/>
      <c r="B123" s="616"/>
      <c r="C123" s="616"/>
      <c r="D123" s="616"/>
      <c r="E123" s="616"/>
      <c r="F123" s="616"/>
      <c r="G123" s="616"/>
      <c r="H123" s="616"/>
      <c r="I123" s="616"/>
      <c r="J123" s="616"/>
    </row>
    <row r="124" spans="1:10" x14ac:dyDescent="0.2">
      <c r="A124"/>
      <c r="B124" s="616"/>
      <c r="C124" s="616"/>
      <c r="D124" s="616"/>
      <c r="E124" s="616"/>
      <c r="F124" s="616"/>
      <c r="G124" s="616"/>
      <c r="H124" s="616"/>
      <c r="I124" s="616"/>
      <c r="J124" s="616"/>
    </row>
    <row r="125" spans="1:10" x14ac:dyDescent="0.2">
      <c r="A125"/>
      <c r="B125" s="616"/>
      <c r="C125" s="616"/>
      <c r="D125" s="616"/>
      <c r="E125" s="616"/>
      <c r="F125" s="616"/>
      <c r="G125" s="616"/>
      <c r="H125" s="616"/>
      <c r="I125" s="616"/>
      <c r="J125" s="616"/>
    </row>
    <row r="126" spans="1:10" x14ac:dyDescent="0.2">
      <c r="A126"/>
      <c r="B126" s="616"/>
      <c r="C126" s="616"/>
      <c r="D126" s="616"/>
      <c r="E126" s="616"/>
      <c r="F126" s="616"/>
      <c r="G126" s="616"/>
      <c r="H126" s="616"/>
      <c r="I126" s="616"/>
      <c r="J126" s="616"/>
    </row>
    <row r="127" spans="1:10" x14ac:dyDescent="0.2">
      <c r="A127"/>
      <c r="B127" s="616"/>
      <c r="C127" s="616"/>
      <c r="D127" s="616"/>
      <c r="E127" s="616"/>
      <c r="F127" s="616"/>
      <c r="G127" s="616"/>
      <c r="H127" s="616"/>
      <c r="I127" s="616"/>
      <c r="J127" s="616"/>
    </row>
    <row r="128" spans="1:10" x14ac:dyDescent="0.2">
      <c r="A128"/>
      <c r="B128" s="616"/>
      <c r="C128" s="616"/>
      <c r="D128" s="616"/>
      <c r="E128" s="616"/>
      <c r="F128" s="616"/>
      <c r="G128" s="616"/>
      <c r="H128" s="616"/>
      <c r="I128" s="616"/>
      <c r="J128" s="616"/>
    </row>
    <row r="129" spans="1:10" x14ac:dyDescent="0.2">
      <c r="A129"/>
      <c r="B129" s="616"/>
      <c r="C129" s="616"/>
      <c r="D129" s="616"/>
      <c r="E129" s="616"/>
      <c r="F129" s="616"/>
      <c r="G129" s="616"/>
      <c r="H129" s="616"/>
      <c r="I129" s="616"/>
      <c r="J129" s="616"/>
    </row>
    <row r="130" spans="1:10" x14ac:dyDescent="0.2">
      <c r="A130"/>
      <c r="B130" s="616"/>
      <c r="C130" s="616"/>
      <c r="D130" s="616"/>
      <c r="E130" s="616"/>
      <c r="F130" s="616"/>
      <c r="G130" s="616"/>
      <c r="H130" s="616"/>
      <c r="I130" s="616"/>
      <c r="J130" s="616"/>
    </row>
    <row r="131" spans="1:10" x14ac:dyDescent="0.2">
      <c r="A131"/>
      <c r="B131" s="616"/>
      <c r="C131" s="616"/>
      <c r="D131" s="616"/>
      <c r="E131" s="616"/>
      <c r="F131" s="616"/>
      <c r="G131" s="616"/>
      <c r="H131" s="616"/>
      <c r="I131" s="616"/>
      <c r="J131" s="616"/>
    </row>
    <row r="132" spans="1:10" x14ac:dyDescent="0.2">
      <c r="A132"/>
      <c r="B132" s="616"/>
      <c r="C132" s="616"/>
      <c r="D132" s="616"/>
      <c r="E132" s="616"/>
      <c r="F132" s="616"/>
      <c r="G132" s="616"/>
      <c r="H132" s="616"/>
      <c r="I132" s="616"/>
      <c r="J132" s="616"/>
    </row>
    <row r="133" spans="1:10" x14ac:dyDescent="0.2">
      <c r="A133" s="152"/>
      <c r="B133" s="153"/>
      <c r="C133" s="153"/>
      <c r="D133" s="153"/>
      <c r="E133" s="153"/>
      <c r="F133" s="153"/>
      <c r="G133" s="153"/>
      <c r="H133" s="153"/>
      <c r="I133" s="153"/>
      <c r="J133" s="153"/>
    </row>
    <row r="134" spans="1:10" x14ac:dyDescent="0.2">
      <c r="A134" s="152" t="s">
        <v>134</v>
      </c>
      <c r="B134" s="623" t="s">
        <v>135</v>
      </c>
      <c r="C134" s="623"/>
      <c r="D134" s="623"/>
      <c r="E134" s="623"/>
      <c r="F134" s="623"/>
      <c r="G134" s="623"/>
      <c r="H134" s="623"/>
      <c r="I134" s="623"/>
      <c r="J134" s="623"/>
    </row>
    <row r="135" spans="1:10" x14ac:dyDescent="0.2">
      <c r="A135" s="152"/>
      <c r="B135" s="617" t="s">
        <v>136</v>
      </c>
      <c r="C135" s="617"/>
      <c r="D135" s="617"/>
      <c r="E135" s="617"/>
      <c r="F135" s="617"/>
      <c r="G135" s="617"/>
      <c r="H135" s="617"/>
      <c r="I135" s="617"/>
      <c r="J135" s="617"/>
    </row>
    <row r="136" spans="1:10" x14ac:dyDescent="0.2">
      <c r="A136" s="152"/>
      <c r="B136" s="617"/>
      <c r="C136" s="617"/>
      <c r="D136" s="617"/>
      <c r="E136" s="617"/>
      <c r="F136" s="617"/>
      <c r="G136" s="617"/>
      <c r="H136" s="617"/>
      <c r="I136" s="617"/>
      <c r="J136" s="617"/>
    </row>
    <row r="137" spans="1:10" x14ac:dyDescent="0.2">
      <c r="A137" s="152"/>
      <c r="B137" s="617"/>
      <c r="C137" s="617"/>
      <c r="D137" s="617"/>
      <c r="E137" s="617"/>
      <c r="F137" s="617"/>
      <c r="G137" s="617"/>
      <c r="H137" s="617"/>
      <c r="I137" s="617"/>
      <c r="J137" s="617"/>
    </row>
    <row r="138" spans="1:10" x14ac:dyDescent="0.2">
      <c r="A138" s="152"/>
      <c r="B138" s="617"/>
      <c r="C138" s="617"/>
      <c r="D138" s="617"/>
      <c r="E138" s="617"/>
      <c r="F138" s="617"/>
      <c r="G138" s="617"/>
      <c r="H138" s="617"/>
      <c r="I138" s="617"/>
      <c r="J138" s="617"/>
    </row>
    <row r="139" spans="1:10" x14ac:dyDescent="0.2">
      <c r="A139" s="152"/>
      <c r="B139" s="617"/>
      <c r="C139" s="617"/>
      <c r="D139" s="617"/>
      <c r="E139" s="617"/>
      <c r="F139" s="617"/>
      <c r="G139" s="617"/>
      <c r="H139" s="617"/>
      <c r="I139" s="617"/>
      <c r="J139" s="617"/>
    </row>
    <row r="140" spans="1:10" x14ac:dyDescent="0.2">
      <c r="A140" s="152"/>
      <c r="B140" s="617"/>
      <c r="C140" s="617"/>
      <c r="D140" s="617"/>
      <c r="E140" s="617"/>
      <c r="F140" s="617"/>
      <c r="G140" s="617"/>
      <c r="H140" s="617"/>
      <c r="I140" s="617"/>
      <c r="J140" s="617"/>
    </row>
    <row r="141" spans="1:10" x14ac:dyDescent="0.2">
      <c r="A141" s="152"/>
      <c r="B141" s="617"/>
      <c r="C141" s="617"/>
      <c r="D141" s="617"/>
      <c r="E141" s="617"/>
      <c r="F141" s="617"/>
      <c r="G141" s="617"/>
      <c r="H141" s="617"/>
      <c r="I141" s="617"/>
      <c r="J141" s="617"/>
    </row>
    <row r="142" spans="1:10" x14ac:dyDescent="0.2">
      <c r="B142" s="291"/>
      <c r="C142" s="291"/>
      <c r="D142" s="291"/>
      <c r="E142" s="291"/>
      <c r="F142" s="291"/>
      <c r="G142" s="291"/>
      <c r="H142" s="291"/>
      <c r="I142" s="291"/>
      <c r="J142" s="291"/>
    </row>
    <row r="143" spans="1:10" x14ac:dyDescent="0.2">
      <c r="A143" s="284"/>
      <c r="B143" s="292" t="s">
        <v>137</v>
      </c>
      <c r="C143" s="296"/>
      <c r="D143" s="296"/>
      <c r="E143" s="296"/>
      <c r="F143" s="296"/>
      <c r="G143" s="296"/>
      <c r="H143" s="296"/>
      <c r="I143" s="296"/>
      <c r="J143" s="296"/>
    </row>
    <row r="144" spans="1:10" x14ac:dyDescent="0.2">
      <c r="A144" s="294"/>
      <c r="B144" s="618" t="s">
        <v>126</v>
      </c>
      <c r="C144" s="618"/>
      <c r="D144" s="618"/>
      <c r="E144" s="618"/>
      <c r="F144" s="618"/>
      <c r="G144" s="618"/>
      <c r="H144" s="618"/>
      <c r="I144" s="618"/>
      <c r="J144" s="618"/>
    </row>
    <row r="145" spans="1:10" x14ac:dyDescent="0.2">
      <c r="A145" s="294"/>
      <c r="B145" s="618"/>
      <c r="C145" s="618"/>
      <c r="D145" s="618"/>
      <c r="E145" s="618"/>
      <c r="F145" s="618"/>
      <c r="G145" s="618"/>
      <c r="H145" s="618"/>
      <c r="I145" s="618"/>
      <c r="J145" s="618"/>
    </row>
    <row r="146" spans="1:10" x14ac:dyDescent="0.2">
      <c r="A146" s="294"/>
      <c r="B146" s="618"/>
      <c r="C146" s="618"/>
      <c r="D146" s="618"/>
      <c r="E146" s="618"/>
      <c r="F146" s="618"/>
      <c r="G146" s="618"/>
      <c r="H146" s="618"/>
      <c r="I146" s="618"/>
      <c r="J146" s="618"/>
    </row>
    <row r="147" spans="1:10" x14ac:dyDescent="0.2">
      <c r="A147" s="294"/>
      <c r="B147" s="618"/>
      <c r="C147" s="618"/>
      <c r="D147" s="618"/>
      <c r="E147" s="618"/>
      <c r="F147" s="618"/>
      <c r="G147" s="618"/>
      <c r="H147" s="618"/>
      <c r="I147" s="618"/>
      <c r="J147" s="618"/>
    </row>
    <row r="148" spans="1:10" x14ac:dyDescent="0.2">
      <c r="A148" s="294"/>
      <c r="B148" s="618"/>
      <c r="C148" s="618"/>
      <c r="D148" s="618"/>
      <c r="E148" s="618"/>
      <c r="F148" s="618"/>
      <c r="G148" s="618"/>
      <c r="H148" s="618"/>
      <c r="I148" s="618"/>
      <c r="J148" s="618"/>
    </row>
    <row r="149" spans="1:10" x14ac:dyDescent="0.2">
      <c r="A149" s="294"/>
      <c r="B149" s="618"/>
      <c r="C149" s="618"/>
      <c r="D149" s="618"/>
      <c r="E149" s="618"/>
      <c r="F149" s="618"/>
      <c r="G149" s="618"/>
      <c r="H149" s="618"/>
      <c r="I149" s="618"/>
      <c r="J149" s="618"/>
    </row>
    <row r="151" spans="1:10" x14ac:dyDescent="0.2">
      <c r="A151" s="282" t="s">
        <v>69</v>
      </c>
      <c r="B151" s="620" t="s">
        <v>138</v>
      </c>
      <c r="C151" s="620"/>
      <c r="D151" s="620"/>
      <c r="E151" s="620"/>
      <c r="F151" s="620"/>
      <c r="G151" s="620"/>
      <c r="H151" s="620"/>
      <c r="I151" s="620"/>
      <c r="J151" s="620"/>
    </row>
    <row r="152" spans="1:10" x14ac:dyDescent="0.2">
      <c r="A152" s="284"/>
      <c r="B152" s="619" t="s">
        <v>139</v>
      </c>
      <c r="C152" s="619"/>
      <c r="D152" s="619"/>
      <c r="E152" s="619"/>
      <c r="F152" s="619"/>
      <c r="G152" s="619"/>
      <c r="H152" s="619"/>
      <c r="I152" s="619"/>
      <c r="J152" s="619"/>
    </row>
    <row r="153" spans="1:10" x14ac:dyDescent="0.2">
      <c r="A153" s="284"/>
      <c r="B153" s="619"/>
      <c r="C153" s="619"/>
      <c r="D153" s="619"/>
      <c r="E153" s="619"/>
      <c r="F153" s="619"/>
      <c r="G153" s="619"/>
      <c r="H153" s="619"/>
      <c r="I153" s="619"/>
      <c r="J153" s="619"/>
    </row>
    <row r="154" spans="1:10" x14ac:dyDescent="0.2">
      <c r="B154" s="297"/>
      <c r="C154" s="297"/>
      <c r="D154" s="297"/>
      <c r="E154" s="297"/>
      <c r="F154" s="297"/>
      <c r="G154" s="297"/>
      <c r="H154" s="297"/>
      <c r="I154" s="297"/>
      <c r="J154" s="297"/>
    </row>
    <row r="156" spans="1:10" x14ac:dyDescent="0.2">
      <c r="A156" s="282" t="s">
        <v>73</v>
      </c>
      <c r="B156" s="300" t="s">
        <v>140</v>
      </c>
      <c r="C156" s="265"/>
      <c r="D156" s="265"/>
      <c r="E156" s="265"/>
      <c r="F156" s="265"/>
      <c r="G156" s="265"/>
      <c r="H156" s="265"/>
      <c r="I156" s="265"/>
      <c r="J156" s="265"/>
    </row>
    <row r="157" spans="1:10" x14ac:dyDescent="0.2">
      <c r="A157" s="284"/>
      <c r="B157" s="619" t="s">
        <v>141</v>
      </c>
      <c r="C157" s="619"/>
      <c r="D157" s="619"/>
      <c r="E157" s="619"/>
      <c r="F157" s="619"/>
      <c r="G157" s="619"/>
      <c r="H157" s="619"/>
      <c r="I157" s="619"/>
      <c r="J157" s="619"/>
    </row>
    <row r="158" spans="1:10" x14ac:dyDescent="0.2">
      <c r="A158" s="284"/>
      <c r="B158" s="619"/>
      <c r="C158" s="619"/>
      <c r="D158" s="619"/>
      <c r="E158" s="619"/>
      <c r="F158" s="619"/>
      <c r="G158" s="619"/>
      <c r="H158" s="619"/>
      <c r="I158" s="619"/>
      <c r="J158" s="619"/>
    </row>
  </sheetData>
  <sheetProtection algorithmName="SHA-512" hashValue="YXWE36BL9xnaOOg4PRdopJUx8pRZTvG1rr+HPX4ezPHqZHQqK0DAtFGf2096gBkXV12MNPGli/lQ0EWgfKj2ZA==" saltValue="z3a5B4PDDCgB2qai2BhbAg==" spinCount="100000" sheet="1" objects="1" scenarios="1"/>
  <mergeCells count="23">
    <mergeCell ref="B3:J4"/>
    <mergeCell ref="A112:J113"/>
    <mergeCell ref="B134:J134"/>
    <mergeCell ref="B9:J9"/>
    <mergeCell ref="B23:J23"/>
    <mergeCell ref="B44:J44"/>
    <mergeCell ref="B121:J121"/>
    <mergeCell ref="B75:J75"/>
    <mergeCell ref="B57:J57"/>
    <mergeCell ref="B115:J115"/>
    <mergeCell ref="B10:J21"/>
    <mergeCell ref="B24:J42"/>
    <mergeCell ref="B45:J55"/>
    <mergeCell ref="B58:J73"/>
    <mergeCell ref="B76:J102"/>
    <mergeCell ref="B116:J119"/>
    <mergeCell ref="B122:J132"/>
    <mergeCell ref="B135:J141"/>
    <mergeCell ref="B105:J110"/>
    <mergeCell ref="B144:J149"/>
    <mergeCell ref="B157:J158"/>
    <mergeCell ref="B152:J153"/>
    <mergeCell ref="B151:J151"/>
  </mergeCells>
  <pageMargins left="0.7" right="0.7" top="0.75" bottom="0.75" header="0.3" footer="0.3"/>
  <pageSetup firstPageNumber="5" fitToHeight="0" orientation="portrait" blackAndWhite="1" useFirstPageNumber="1" r:id="rId1"/>
  <headerFooter>
    <oddHeader>&amp;L&amp;"Arial,Bold"
SECTION 3: ACKNOWLEDGEMENT OF REQUIRED TASKS&amp;R&amp;"Arial,Bold"&amp;8INSERT&amp;"Arial,Regular" Project Name</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295275</xdr:colOff>
                    <xdr:row>2</xdr:row>
                    <xdr:rowOff>19050</xdr:rowOff>
                  </from>
                  <to>
                    <xdr:col>1</xdr:col>
                    <xdr:colOff>9525</xdr:colOff>
                    <xdr:row>3</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304800</xdr:colOff>
                    <xdr:row>151</xdr:row>
                    <xdr:rowOff>9525</xdr:rowOff>
                  </from>
                  <to>
                    <xdr:col>1</xdr:col>
                    <xdr:colOff>19050</xdr:colOff>
                    <xdr:row>152</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304800</xdr:colOff>
                    <xdr:row>156</xdr:row>
                    <xdr:rowOff>0</xdr:rowOff>
                  </from>
                  <to>
                    <xdr:col>1</xdr:col>
                    <xdr:colOff>19050</xdr:colOff>
                    <xdr:row>157</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361950</xdr:colOff>
                    <xdr:row>102</xdr:row>
                    <xdr:rowOff>133350</xdr:rowOff>
                  </from>
                  <to>
                    <xdr:col>1</xdr:col>
                    <xdr:colOff>19050</xdr:colOff>
                    <xdr:row>104</xdr:row>
                    <xdr:rowOff>38100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333375</xdr:colOff>
                    <xdr:row>141</xdr:row>
                    <xdr:rowOff>133350</xdr:rowOff>
                  </from>
                  <to>
                    <xdr:col>1</xdr:col>
                    <xdr:colOff>495300</xdr:colOff>
                    <xdr:row>143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D07B-FB3E-4A99-8ABE-C11EC5753724}">
  <sheetPr codeName="Sheet7"/>
  <dimension ref="A1:S146"/>
  <sheetViews>
    <sheetView view="pageLayout" zoomScaleNormal="100" workbookViewId="0">
      <selection activeCell="F7" sqref="F7:G7"/>
    </sheetView>
  </sheetViews>
  <sheetFormatPr defaultColWidth="9" defaultRowHeight="12.75" x14ac:dyDescent="0.2"/>
  <cols>
    <col min="1" max="2" width="9.28515625" customWidth="1"/>
    <col min="5" max="5" width="8.85546875" customWidth="1"/>
    <col min="6" max="6" width="10.28515625" bestFit="1" customWidth="1"/>
    <col min="7" max="7" width="13.5703125" customWidth="1"/>
    <col min="8" max="9" width="12.7109375" customWidth="1"/>
    <col min="10" max="10" width="2" customWidth="1"/>
    <col min="11" max="13" width="9.7109375" customWidth="1"/>
    <col min="15" max="15" width="11.42578125" customWidth="1"/>
    <col min="16" max="16" width="14.28515625" customWidth="1"/>
    <col min="17" max="17" width="12.42578125" bestFit="1" customWidth="1"/>
    <col min="18" max="18" width="11.28515625" customWidth="1"/>
  </cols>
  <sheetData>
    <row r="1" spans="1:19" x14ac:dyDescent="0.2">
      <c r="H1" s="146" t="s">
        <v>65</v>
      </c>
      <c r="I1" s="147" t="s">
        <v>66</v>
      </c>
    </row>
    <row r="2" spans="1:19" x14ac:dyDescent="0.2">
      <c r="A2" s="16" t="s">
        <v>142</v>
      </c>
    </row>
    <row r="3" spans="1:19" ht="13.15" customHeight="1" x14ac:dyDescent="0.2">
      <c r="A3" s="598"/>
      <c r="B3" s="598"/>
      <c r="C3" s="598"/>
      <c r="D3" s="598"/>
      <c r="E3" s="598"/>
      <c r="F3" s="598"/>
      <c r="G3" s="598"/>
      <c r="H3" s="598"/>
      <c r="I3" s="598"/>
    </row>
    <row r="4" spans="1:19" ht="20.100000000000001" customHeight="1" x14ac:dyDescent="0.2">
      <c r="A4" s="640" t="s">
        <v>143</v>
      </c>
      <c r="B4" s="640"/>
      <c r="C4" s="640"/>
      <c r="D4" s="640"/>
      <c r="E4" s="640"/>
      <c r="F4" s="642" t="s">
        <v>144</v>
      </c>
      <c r="G4" s="642"/>
      <c r="H4" s="641" t="s">
        <v>145</v>
      </c>
      <c r="I4" s="641"/>
    </row>
    <row r="5" spans="1:19" ht="20.100000000000001" customHeight="1" x14ac:dyDescent="0.2">
      <c r="A5" s="640"/>
      <c r="B5" s="640"/>
      <c r="C5" s="640"/>
      <c r="D5" s="640"/>
      <c r="E5" s="640"/>
      <c r="F5" s="642"/>
      <c r="G5" s="642"/>
      <c r="H5" s="155" t="s">
        <v>146</v>
      </c>
      <c r="I5" s="155" t="s">
        <v>147</v>
      </c>
    </row>
    <row r="6" spans="1:19" ht="25.15" customHeight="1" x14ac:dyDescent="0.2">
      <c r="A6" s="653" t="s">
        <v>148</v>
      </c>
      <c r="B6" s="653"/>
      <c r="C6" s="653"/>
      <c r="D6" s="653"/>
      <c r="E6" s="653"/>
      <c r="F6" s="651">
        <f>+G48+G65+G81+G97+G114+G131</f>
        <v>0</v>
      </c>
      <c r="G6" s="651"/>
      <c r="H6" s="161">
        <f t="shared" ref="H6:I13" si="0">+H48+H65+H81+H97+H114+H131</f>
        <v>0</v>
      </c>
      <c r="I6" s="161">
        <f t="shared" si="0"/>
        <v>0</v>
      </c>
    </row>
    <row r="7" spans="1:19" ht="25.15" customHeight="1" x14ac:dyDescent="0.2">
      <c r="A7" s="653" t="s">
        <v>149</v>
      </c>
      <c r="B7" s="653"/>
      <c r="C7" s="653"/>
      <c r="D7" s="653"/>
      <c r="E7" s="653"/>
      <c r="F7" s="651">
        <f>+G49+G66+G82+G98+G115+G132</f>
        <v>0</v>
      </c>
      <c r="G7" s="651"/>
      <c r="H7" s="161">
        <f t="shared" si="0"/>
        <v>0</v>
      </c>
      <c r="I7" s="161">
        <f t="shared" si="0"/>
        <v>0</v>
      </c>
      <c r="J7" s="141"/>
      <c r="K7" s="141"/>
      <c r="L7" s="141"/>
      <c r="M7" s="141"/>
      <c r="N7" s="141"/>
      <c r="O7" s="141"/>
      <c r="P7" s="141"/>
      <c r="Q7" s="141"/>
      <c r="R7" s="141"/>
    </row>
    <row r="8" spans="1:19" ht="25.15" customHeight="1" x14ac:dyDescent="0.2">
      <c r="A8" s="653" t="s">
        <v>150</v>
      </c>
      <c r="B8" s="653"/>
      <c r="C8" s="653"/>
      <c r="D8" s="653"/>
      <c r="E8" s="653"/>
      <c r="F8" s="651">
        <f t="shared" ref="F8:F13" ca="1" si="1">+G50+G67+G83+G99+G116+G133</f>
        <v>0</v>
      </c>
      <c r="G8" s="651"/>
      <c r="H8" s="161">
        <f t="shared" ca="1" si="0"/>
        <v>0</v>
      </c>
      <c r="I8" s="161">
        <f t="shared" si="0"/>
        <v>0</v>
      </c>
      <c r="J8" s="141"/>
      <c r="K8" s="141"/>
      <c r="L8" s="141"/>
      <c r="M8" s="141"/>
      <c r="N8" s="141"/>
      <c r="O8" s="141"/>
      <c r="P8" s="141"/>
      <c r="Q8" s="141"/>
      <c r="R8" s="141"/>
    </row>
    <row r="9" spans="1:19" ht="25.15" customHeight="1" x14ac:dyDescent="0.2">
      <c r="A9" s="653" t="s">
        <v>151</v>
      </c>
      <c r="B9" s="653"/>
      <c r="C9" s="653"/>
      <c r="D9" s="653"/>
      <c r="E9" s="653"/>
      <c r="F9" s="651">
        <f t="shared" si="1"/>
        <v>0</v>
      </c>
      <c r="G9" s="651"/>
      <c r="H9" s="161">
        <f t="shared" si="0"/>
        <v>0</v>
      </c>
      <c r="I9" s="161">
        <f t="shared" si="0"/>
        <v>0</v>
      </c>
      <c r="J9" s="141"/>
      <c r="K9" s="141"/>
      <c r="L9" s="141"/>
      <c r="M9" s="141"/>
      <c r="N9" s="141"/>
      <c r="O9" s="141"/>
      <c r="P9" s="141"/>
      <c r="Q9" s="141"/>
      <c r="R9" s="141"/>
    </row>
    <row r="10" spans="1:19" ht="25.15" customHeight="1" x14ac:dyDescent="0.2">
      <c r="A10" s="653" t="s">
        <v>152</v>
      </c>
      <c r="B10" s="653"/>
      <c r="C10" s="653"/>
      <c r="D10" s="653"/>
      <c r="E10" s="653"/>
      <c r="F10" s="651">
        <f t="shared" si="1"/>
        <v>0</v>
      </c>
      <c r="G10" s="651"/>
      <c r="H10" s="161">
        <f t="shared" si="0"/>
        <v>0</v>
      </c>
      <c r="I10" s="161">
        <f t="shared" si="0"/>
        <v>0</v>
      </c>
      <c r="J10" s="141"/>
      <c r="K10" s="141"/>
      <c r="L10" s="141"/>
      <c r="M10" s="141"/>
      <c r="N10" s="141"/>
      <c r="O10" s="141"/>
      <c r="P10" s="141"/>
      <c r="Q10" s="141"/>
      <c r="R10" s="141"/>
    </row>
    <row r="11" spans="1:19" ht="25.15" customHeight="1" x14ac:dyDescent="0.2">
      <c r="A11" s="653" t="s">
        <v>153</v>
      </c>
      <c r="B11" s="653"/>
      <c r="C11" s="653"/>
      <c r="D11" s="653"/>
      <c r="E11" s="653"/>
      <c r="F11" s="651">
        <f t="shared" si="1"/>
        <v>0</v>
      </c>
      <c r="G11" s="651"/>
      <c r="H11" s="161">
        <f t="shared" si="0"/>
        <v>0</v>
      </c>
      <c r="I11" s="161">
        <f t="shared" si="0"/>
        <v>0</v>
      </c>
      <c r="J11" s="141"/>
      <c r="K11" s="634" t="s">
        <v>154</v>
      </c>
      <c r="L11" s="634"/>
      <c r="M11" s="634"/>
      <c r="N11" s="634"/>
      <c r="O11" s="634"/>
      <c r="P11" s="141"/>
      <c r="Q11" s="141"/>
      <c r="R11" s="141"/>
    </row>
    <row r="12" spans="1:19" ht="25.15" customHeight="1" x14ac:dyDescent="0.2">
      <c r="A12" s="653" t="s">
        <v>155</v>
      </c>
      <c r="B12" s="653"/>
      <c r="C12" s="653"/>
      <c r="D12" s="653"/>
      <c r="E12" s="653"/>
      <c r="F12" s="651">
        <f t="shared" si="1"/>
        <v>0</v>
      </c>
      <c r="G12" s="651"/>
      <c r="H12" s="161">
        <f t="shared" si="0"/>
        <v>0</v>
      </c>
      <c r="I12" s="161">
        <f t="shared" si="0"/>
        <v>0</v>
      </c>
      <c r="J12" s="141"/>
      <c r="K12" s="634"/>
      <c r="L12" s="634"/>
      <c r="M12" s="634"/>
      <c r="N12" s="634"/>
      <c r="O12" s="634"/>
      <c r="P12" s="141"/>
      <c r="Q12" s="141"/>
      <c r="R12" s="141"/>
    </row>
    <row r="13" spans="1:19" ht="25.15" customHeight="1" x14ac:dyDescent="0.2">
      <c r="A13" s="653" t="s">
        <v>156</v>
      </c>
      <c r="B13" s="653"/>
      <c r="C13" s="653"/>
      <c r="D13" s="653"/>
      <c r="E13" s="653"/>
      <c r="F13" s="651">
        <f t="shared" si="1"/>
        <v>0</v>
      </c>
      <c r="G13" s="651"/>
      <c r="H13" s="161">
        <f t="shared" si="0"/>
        <v>0</v>
      </c>
      <c r="I13" s="161">
        <f t="shared" si="0"/>
        <v>0</v>
      </c>
      <c r="K13" s="634"/>
      <c r="L13" s="634"/>
      <c r="M13" s="634"/>
      <c r="N13" s="634"/>
      <c r="O13" s="634"/>
    </row>
    <row r="14" spans="1:19" ht="35.1" customHeight="1" x14ac:dyDescent="0.2">
      <c r="A14" s="652" t="s">
        <v>8</v>
      </c>
      <c r="B14" s="652"/>
      <c r="C14" s="652"/>
      <c r="D14" s="652"/>
      <c r="E14" s="652"/>
      <c r="F14" s="650">
        <f ca="1">SUM(F6:G13)</f>
        <v>0</v>
      </c>
      <c r="G14" s="650"/>
      <c r="H14" s="162">
        <f ca="1">+SUM(H6:H13)</f>
        <v>0</v>
      </c>
      <c r="I14" s="162">
        <f>+SUM(I6:I13)</f>
        <v>0</v>
      </c>
      <c r="K14" s="634"/>
      <c r="L14" s="634"/>
      <c r="M14" s="634"/>
      <c r="N14" s="634"/>
      <c r="O14" s="634"/>
    </row>
    <row r="15" spans="1:19" x14ac:dyDescent="0.2">
      <c r="A15" s="29"/>
      <c r="B15" s="29"/>
      <c r="C15" s="29"/>
      <c r="D15" s="29"/>
      <c r="E15" s="29"/>
      <c r="F15" s="29"/>
      <c r="G15" s="30"/>
      <c r="H15" s="31"/>
      <c r="I15" s="31"/>
    </row>
    <row r="16" spans="1:19" x14ac:dyDescent="0.2">
      <c r="P16" s="54" t="s">
        <v>157</v>
      </c>
      <c r="S16" s="270"/>
    </row>
    <row r="17" spans="1:19" ht="20.25" x14ac:dyDescent="0.3">
      <c r="A17" s="32" t="s">
        <v>158</v>
      </c>
      <c r="B17" s="33"/>
      <c r="C17" s="33"/>
      <c r="D17" s="33"/>
      <c r="E17" s="33"/>
      <c r="F17" s="33"/>
      <c r="G17" s="33"/>
      <c r="H17" s="33"/>
      <c r="I17" s="33"/>
      <c r="K17" t="s">
        <v>159</v>
      </c>
      <c r="N17" s="160">
        <f>+'Section 1.a-j'!B13</f>
        <v>0</v>
      </c>
      <c r="O17" t="b">
        <f>N17=SUM(C44:D44,C61:D61,C77:D77,C93:D93,C110:D110,C127:D127)</f>
        <v>1</v>
      </c>
      <c r="P17" s="160">
        <f>+'Section 1.a-j'!H13</f>
        <v>0</v>
      </c>
      <c r="Q17" t="b">
        <f>P17=E44+E61+E77+E93+E110+E127</f>
        <v>1</v>
      </c>
      <c r="S17" s="60"/>
    </row>
    <row r="18" spans="1:19" ht="20.25" x14ac:dyDescent="0.3">
      <c r="A18" s="33"/>
      <c r="B18" s="33"/>
      <c r="C18" s="33"/>
      <c r="D18" s="33"/>
      <c r="E18" s="33"/>
      <c r="F18" s="33"/>
      <c r="G18" s="654" t="s">
        <v>160</v>
      </c>
      <c r="H18" s="655"/>
      <c r="I18" s="656"/>
      <c r="S18" s="60"/>
    </row>
    <row r="19" spans="1:19" ht="20.25" x14ac:dyDescent="0.3">
      <c r="A19" s="33"/>
      <c r="B19" s="33"/>
      <c r="C19" s="33"/>
      <c r="D19" s="663" t="s">
        <v>161</v>
      </c>
      <c r="E19" s="663"/>
      <c r="F19" s="664"/>
      <c r="G19" s="657">
        <f ca="1">+G21*0.8</f>
        <v>0</v>
      </c>
      <c r="H19" s="658"/>
      <c r="I19" s="659"/>
      <c r="K19" t="s">
        <v>162</v>
      </c>
      <c r="N19" s="643">
        <f>+N17*75000</f>
        <v>0</v>
      </c>
      <c r="O19" s="643"/>
      <c r="S19" s="60"/>
    </row>
    <row r="20" spans="1:19" ht="20.25" x14ac:dyDescent="0.3">
      <c r="A20" s="33"/>
      <c r="B20" s="33"/>
      <c r="C20" s="33"/>
      <c r="D20" s="663" t="s">
        <v>163</v>
      </c>
      <c r="E20" s="663"/>
      <c r="F20" s="664"/>
      <c r="G20" s="657">
        <f ca="1">+SUM(H14:I14)</f>
        <v>0</v>
      </c>
      <c r="H20" s="658"/>
      <c r="I20" s="659"/>
      <c r="K20" t="s">
        <v>164</v>
      </c>
      <c r="N20" s="643">
        <f>+'Section 1.a-j'!B10*250000</f>
        <v>0</v>
      </c>
      <c r="O20" s="643"/>
      <c r="S20" s="60"/>
    </row>
    <row r="21" spans="1:19" ht="23.25" x14ac:dyDescent="0.35">
      <c r="A21" s="33"/>
      <c r="B21" s="33"/>
      <c r="C21" s="33"/>
      <c r="D21" s="679" t="s">
        <v>8</v>
      </c>
      <c r="E21" s="679"/>
      <c r="F21" s="680"/>
      <c r="G21" s="660">
        <f ca="1">+F14</f>
        <v>0</v>
      </c>
      <c r="H21" s="661"/>
      <c r="I21" s="662"/>
      <c r="K21" t="str">
        <f ca="1">IF(G19&gt;MAX(N19:O20),"&lt;-- OVER CAP!","&lt;-- WITHIN CAP")</f>
        <v>&lt;-- WITHIN CAP</v>
      </c>
      <c r="S21" s="60"/>
    </row>
    <row r="22" spans="1:19" ht="13.5" thickBot="1" x14ac:dyDescent="0.25">
      <c r="S22" s="60"/>
    </row>
    <row r="23" spans="1:19" x14ac:dyDescent="0.2">
      <c r="K23" s="644" t="s">
        <v>165</v>
      </c>
      <c r="L23" s="645"/>
      <c r="M23" s="645"/>
      <c r="N23" s="648" t="e">
        <f ca="1">+G20/G21</f>
        <v>#DIV/0!</v>
      </c>
      <c r="S23" s="60"/>
    </row>
    <row r="24" spans="1:19" ht="13.5" thickBot="1" x14ac:dyDescent="0.25">
      <c r="K24" s="646"/>
      <c r="L24" s="647"/>
      <c r="M24" s="647"/>
      <c r="N24" s="649"/>
      <c r="Q24" s="56"/>
      <c r="R24" s="56"/>
      <c r="S24" s="31"/>
    </row>
    <row r="25" spans="1:19" x14ac:dyDescent="0.2">
      <c r="K25" s="47"/>
      <c r="L25" s="47"/>
      <c r="M25" s="47"/>
      <c r="N25" s="303"/>
      <c r="Q25" s="56"/>
      <c r="R25" s="56"/>
      <c r="S25" s="31"/>
    </row>
    <row r="26" spans="1:19" x14ac:dyDescent="0.2">
      <c r="K26" s="47"/>
      <c r="L26" s="47"/>
      <c r="M26" s="47"/>
      <c r="N26" s="303"/>
      <c r="Q26" s="56"/>
      <c r="R26" s="56"/>
      <c r="S26" s="31"/>
    </row>
    <row r="27" spans="1:19" x14ac:dyDescent="0.2">
      <c r="K27" s="47"/>
      <c r="L27" s="47"/>
      <c r="M27" s="47"/>
      <c r="N27" s="303"/>
      <c r="Q27" s="56"/>
      <c r="R27" s="56"/>
      <c r="S27" s="31"/>
    </row>
    <row r="28" spans="1:19" x14ac:dyDescent="0.2">
      <c r="K28" s="47"/>
      <c r="L28" s="47"/>
      <c r="M28" s="47"/>
      <c r="N28" s="303"/>
      <c r="Q28" s="56"/>
      <c r="R28" s="56"/>
      <c r="S28" s="31"/>
    </row>
    <row r="29" spans="1:19" x14ac:dyDescent="0.2">
      <c r="K29" s="47"/>
      <c r="L29" s="47"/>
      <c r="M29" s="47"/>
      <c r="N29" s="303"/>
      <c r="Q29" s="56"/>
      <c r="R29" s="56"/>
      <c r="S29" s="31"/>
    </row>
    <row r="30" spans="1:19" x14ac:dyDescent="0.2">
      <c r="K30" s="47"/>
      <c r="L30" s="47"/>
      <c r="M30" s="47"/>
      <c r="N30" s="303"/>
      <c r="Q30" s="56"/>
      <c r="R30" s="56"/>
      <c r="S30" s="31"/>
    </row>
    <row r="31" spans="1:19" x14ac:dyDescent="0.2">
      <c r="K31" s="47"/>
      <c r="L31" s="47"/>
      <c r="M31" s="47"/>
      <c r="N31" s="303"/>
      <c r="Q31" s="56"/>
      <c r="R31" s="56"/>
      <c r="S31" s="31"/>
    </row>
    <row r="32" spans="1:19" x14ac:dyDescent="0.2">
      <c r="K32" s="47"/>
      <c r="L32" s="47"/>
      <c r="M32" s="47"/>
      <c r="N32" s="303"/>
      <c r="Q32" s="56"/>
      <c r="R32" s="56"/>
      <c r="S32" s="31"/>
    </row>
    <row r="33" spans="1:19" x14ac:dyDescent="0.2">
      <c r="K33" s="47"/>
      <c r="L33" s="47"/>
      <c r="M33" s="47"/>
      <c r="N33" s="303"/>
      <c r="Q33" s="56"/>
      <c r="R33" s="56"/>
      <c r="S33" s="31"/>
    </row>
    <row r="34" spans="1:19" x14ac:dyDescent="0.2">
      <c r="K34" s="47"/>
      <c r="L34" s="47"/>
      <c r="M34" s="47"/>
      <c r="N34" s="303"/>
      <c r="Q34" s="56"/>
      <c r="R34" s="56"/>
      <c r="S34" s="31"/>
    </row>
    <row r="35" spans="1:19" x14ac:dyDescent="0.2">
      <c r="K35" s="47"/>
      <c r="L35" s="47"/>
      <c r="M35" s="47"/>
      <c r="N35" s="303"/>
      <c r="Q35" s="56"/>
      <c r="R35" s="56"/>
      <c r="S35" s="31"/>
    </row>
    <row r="36" spans="1:19" x14ac:dyDescent="0.2">
      <c r="K36" s="47"/>
      <c r="L36" s="47"/>
      <c r="M36" s="47"/>
      <c r="N36" s="303"/>
      <c r="Q36" s="56"/>
      <c r="R36" s="56"/>
      <c r="S36" s="31"/>
    </row>
    <row r="37" spans="1:19" x14ac:dyDescent="0.2">
      <c r="K37" s="47"/>
      <c r="L37" s="47"/>
      <c r="M37" s="47"/>
      <c r="N37" s="303"/>
      <c r="Q37" s="56"/>
      <c r="R37" s="56"/>
      <c r="S37" s="31"/>
    </row>
    <row r="38" spans="1:19" x14ac:dyDescent="0.2">
      <c r="K38" s="47"/>
      <c r="L38" s="47"/>
      <c r="M38" s="47"/>
      <c r="N38" s="303"/>
      <c r="Q38" s="56"/>
      <c r="R38" s="56"/>
      <c r="S38" s="31"/>
    </row>
    <row r="39" spans="1:19" x14ac:dyDescent="0.2">
      <c r="K39" s="47"/>
      <c r="L39" s="47"/>
      <c r="M39" s="47"/>
      <c r="N39" s="303"/>
      <c r="Q39" s="56"/>
      <c r="R39" s="56"/>
      <c r="S39" s="31"/>
    </row>
    <row r="40" spans="1:19" x14ac:dyDescent="0.2">
      <c r="K40" s="47"/>
      <c r="L40" s="47"/>
      <c r="M40" s="47"/>
      <c r="N40" s="303"/>
      <c r="Q40" s="56"/>
      <c r="R40" s="56"/>
      <c r="S40" s="31"/>
    </row>
    <row r="41" spans="1:19" x14ac:dyDescent="0.2">
      <c r="K41" s="47"/>
      <c r="L41" s="47"/>
      <c r="M41" s="47"/>
      <c r="N41" s="303"/>
      <c r="Q41" s="56"/>
      <c r="R41" s="56"/>
      <c r="S41" s="31"/>
    </row>
    <row r="42" spans="1:19" x14ac:dyDescent="0.2">
      <c r="A42" s="16" t="s">
        <v>166</v>
      </c>
      <c r="Q42" s="56"/>
      <c r="R42" s="56"/>
      <c r="S42" s="31"/>
    </row>
    <row r="43" spans="1:19" x14ac:dyDescent="0.2">
      <c r="A43" s="639"/>
      <c r="B43" s="639"/>
      <c r="C43" s="217" t="s">
        <v>167</v>
      </c>
      <c r="D43" s="217" t="s">
        <v>98</v>
      </c>
      <c r="E43" s="217" t="s">
        <v>168</v>
      </c>
      <c r="F43" s="217" t="s">
        <v>160</v>
      </c>
      <c r="Q43" s="153"/>
      <c r="R43" s="153"/>
    </row>
    <row r="44" spans="1:19" x14ac:dyDescent="0.2">
      <c r="A44" s="556" t="s">
        <v>169</v>
      </c>
      <c r="B44" s="556"/>
      <c r="C44" s="231"/>
      <c r="D44" s="231"/>
      <c r="E44" s="231"/>
      <c r="F44" s="308">
        <f>+SUM(C44:E44)</f>
        <v>0</v>
      </c>
      <c r="J44" s="54"/>
      <c r="K44" s="153"/>
      <c r="L44" s="153"/>
      <c r="M44" s="153"/>
      <c r="N44" s="153"/>
      <c r="O44" s="153"/>
      <c r="P44" s="153"/>
      <c r="Q44" s="153"/>
      <c r="R44" s="153"/>
    </row>
    <row r="45" spans="1:19" x14ac:dyDescent="0.2">
      <c r="S45" s="56"/>
    </row>
    <row r="46" spans="1:19" x14ac:dyDescent="0.2">
      <c r="A46" s="668" t="str">
        <f>"Project Tasks ("&amp;A43&amp;")"</f>
        <v>Project Tasks ()</v>
      </c>
      <c r="B46" s="669"/>
      <c r="C46" s="669"/>
      <c r="D46" s="669"/>
      <c r="E46" s="670"/>
      <c r="F46" s="635" t="s">
        <v>170</v>
      </c>
      <c r="G46" s="635" t="s">
        <v>144</v>
      </c>
      <c r="H46" s="637" t="s">
        <v>145</v>
      </c>
      <c r="I46" s="638"/>
    </row>
    <row r="47" spans="1:19" s="47" customFormat="1" ht="15" customHeight="1" x14ac:dyDescent="0.2">
      <c r="A47" s="671"/>
      <c r="B47" s="672"/>
      <c r="C47" s="672"/>
      <c r="D47" s="672"/>
      <c r="E47" s="673"/>
      <c r="F47" s="636"/>
      <c r="G47" s="636"/>
      <c r="H47" s="28" t="s">
        <v>146</v>
      </c>
      <c r="I47" s="28" t="s">
        <v>147</v>
      </c>
      <c r="S47" s="53"/>
    </row>
    <row r="48" spans="1:19" s="47" customFormat="1" ht="15" customHeight="1" x14ac:dyDescent="0.2">
      <c r="A48" s="674" t="s">
        <v>148</v>
      </c>
      <c r="B48" s="675"/>
      <c r="C48" s="675"/>
      <c r="D48" s="675"/>
      <c r="E48" s="676"/>
      <c r="F48" s="156"/>
      <c r="G48" s="164">
        <f t="shared" ref="G48:G49" si="2">+F48*($C$44+$D$44+$E$44)</f>
        <v>0</v>
      </c>
      <c r="H48" s="232">
        <f t="shared" ref="H48:H49" si="3">+G48*0.2-I48</f>
        <v>0</v>
      </c>
      <c r="I48" s="157"/>
      <c r="S48" s="53"/>
    </row>
    <row r="49" spans="1:15" s="47" customFormat="1" ht="15" customHeight="1" x14ac:dyDescent="0.2">
      <c r="A49" s="674" t="s">
        <v>149</v>
      </c>
      <c r="B49" s="675"/>
      <c r="C49" s="675"/>
      <c r="D49" s="675"/>
      <c r="E49" s="676"/>
      <c r="F49" s="156"/>
      <c r="G49" s="164">
        <f t="shared" si="2"/>
        <v>0</v>
      </c>
      <c r="H49" s="232">
        <f t="shared" si="3"/>
        <v>0</v>
      </c>
      <c r="I49" s="157"/>
    </row>
    <row r="50" spans="1:15" s="47" customFormat="1" ht="15" customHeight="1" x14ac:dyDescent="0.2">
      <c r="A50" s="665" t="s">
        <v>150</v>
      </c>
      <c r="B50" s="666"/>
      <c r="C50" s="666"/>
      <c r="D50" s="666"/>
      <c r="E50" s="667"/>
      <c r="F50" s="163" t="s">
        <v>171</v>
      </c>
      <c r="G50" s="164">
        <f ca="1">IF(ISERROR(SUMIF(Section4.c!$B$5:$B$59,A43,Section4.c!$F$5:$F$58)),0,SUMIF(Section4.c!$B$5:$B$59,A43,Section4.c!$F$5:$F$58))</f>
        <v>0</v>
      </c>
      <c r="H50" s="232">
        <f ca="1">SUMIF(Section4.c!$B$5:$B$58,A43,Section4.c!$I$5:$I$58)</f>
        <v>0</v>
      </c>
      <c r="I50" s="232">
        <f>SUMIF(Section4.c!$B$5:$B$58,A43,Section4.c!$J$5:$J$58)</f>
        <v>0</v>
      </c>
    </row>
    <row r="51" spans="1:15" s="47" customFormat="1" ht="15" customHeight="1" x14ac:dyDescent="0.2">
      <c r="A51" s="665" t="s">
        <v>151</v>
      </c>
      <c r="B51" s="666"/>
      <c r="C51" s="666"/>
      <c r="D51" s="666"/>
      <c r="E51" s="667"/>
      <c r="F51" s="156"/>
      <c r="G51" s="164">
        <f t="shared" ref="G51:G55" si="4">+F51*($C$44+$D$44+$E$44)</f>
        <v>0</v>
      </c>
      <c r="H51" s="232">
        <f t="shared" ref="H51:H55" si="5">+G51*0.2-I51</f>
        <v>0</v>
      </c>
      <c r="I51" s="157"/>
    </row>
    <row r="52" spans="1:15" s="47" customFormat="1" ht="15" customHeight="1" x14ac:dyDescent="0.2">
      <c r="A52" s="665" t="s">
        <v>152</v>
      </c>
      <c r="B52" s="666"/>
      <c r="C52" s="666"/>
      <c r="D52" s="666"/>
      <c r="E52" s="667"/>
      <c r="F52" s="156"/>
      <c r="G52" s="164">
        <f t="shared" si="4"/>
        <v>0</v>
      </c>
      <c r="H52" s="232">
        <f t="shared" si="5"/>
        <v>0</v>
      </c>
      <c r="I52" s="157"/>
      <c r="K52" s="47" t="s">
        <v>162</v>
      </c>
      <c r="N52" s="632">
        <f>+SUM(C44:D44)*75000</f>
        <v>0</v>
      </c>
      <c r="O52" s="632"/>
    </row>
    <row r="53" spans="1:15" s="47" customFormat="1" ht="15" customHeight="1" x14ac:dyDescent="0.2">
      <c r="A53" s="665" t="s">
        <v>153</v>
      </c>
      <c r="B53" s="666"/>
      <c r="C53" s="666"/>
      <c r="D53" s="666"/>
      <c r="E53" s="667"/>
      <c r="F53" s="156"/>
      <c r="G53" s="164">
        <f t="shared" si="4"/>
        <v>0</v>
      </c>
      <c r="H53" s="232">
        <f t="shared" si="5"/>
        <v>0</v>
      </c>
      <c r="I53" s="157"/>
      <c r="N53" s="632">
        <f ca="1">+N52-G57</f>
        <v>0</v>
      </c>
      <c r="O53" s="633"/>
    </row>
    <row r="54" spans="1:15" s="47" customFormat="1" ht="15" customHeight="1" x14ac:dyDescent="0.2">
      <c r="A54" s="665" t="s">
        <v>155</v>
      </c>
      <c r="B54" s="666"/>
      <c r="C54" s="666"/>
      <c r="D54" s="666"/>
      <c r="E54" s="667"/>
      <c r="F54" s="156"/>
      <c r="G54" s="164">
        <f t="shared" si="4"/>
        <v>0</v>
      </c>
      <c r="H54" s="232">
        <f t="shared" si="5"/>
        <v>0</v>
      </c>
      <c r="I54" s="157"/>
    </row>
    <row r="55" spans="1:15" s="47" customFormat="1" ht="15" customHeight="1" x14ac:dyDescent="0.2">
      <c r="A55" s="665" t="s">
        <v>156</v>
      </c>
      <c r="B55" s="666"/>
      <c r="C55" s="666"/>
      <c r="D55" s="666"/>
      <c r="E55" s="667"/>
      <c r="F55" s="156"/>
      <c r="G55" s="164">
        <f t="shared" si="4"/>
        <v>0</v>
      </c>
      <c r="H55" s="232">
        <f t="shared" si="5"/>
        <v>0</v>
      </c>
      <c r="I55" s="157"/>
      <c r="K55" s="47" t="s">
        <v>172</v>
      </c>
      <c r="N55" s="159" t="e">
        <f ca="1">+SUM(H56:I56)/G56</f>
        <v>#DIV/0!</v>
      </c>
    </row>
    <row r="56" spans="1:15" x14ac:dyDescent="0.2">
      <c r="A56" s="626" t="s">
        <v>173</v>
      </c>
      <c r="B56" s="627"/>
      <c r="C56" s="630">
        <f ca="1">+SUM(G48:G52)*0.8</f>
        <v>0</v>
      </c>
      <c r="D56" s="631"/>
      <c r="E56" s="628" t="s">
        <v>8</v>
      </c>
      <c r="F56" s="629"/>
      <c r="G56" s="305">
        <f ca="1">SUM(G48:G55)</f>
        <v>0</v>
      </c>
      <c r="H56" s="307">
        <f ca="1">+SUM(H48:H55)</f>
        <v>0</v>
      </c>
      <c r="I56" s="307">
        <f>+SUM(I48:I55)</f>
        <v>0</v>
      </c>
      <c r="K56" s="47"/>
      <c r="L56" s="47"/>
      <c r="M56" s="47"/>
      <c r="N56" s="158"/>
    </row>
    <row r="57" spans="1:15" x14ac:dyDescent="0.2">
      <c r="A57" s="624" t="s">
        <v>174</v>
      </c>
      <c r="B57" s="624"/>
      <c r="C57" s="625">
        <f>+SUM(G53:G55)*0.8</f>
        <v>0</v>
      </c>
      <c r="D57" s="625"/>
      <c r="E57" s="626" t="s">
        <v>161</v>
      </c>
      <c r="F57" s="627"/>
      <c r="G57" s="306">
        <f ca="1">SUM(C56:D57)</f>
        <v>0</v>
      </c>
      <c r="H57" s="304" t="s">
        <v>10</v>
      </c>
      <c r="I57" s="323">
        <f ca="1">+H56+I56</f>
        <v>0</v>
      </c>
    </row>
    <row r="58" spans="1:15" x14ac:dyDescent="0.2">
      <c r="E58" s="16"/>
      <c r="F58" s="16"/>
      <c r="G58" s="30"/>
      <c r="H58" s="280"/>
      <c r="I58" s="31"/>
    </row>
    <row r="60" spans="1:15" x14ac:dyDescent="0.2">
      <c r="A60" s="639"/>
      <c r="B60" s="639"/>
      <c r="C60" s="217" t="s">
        <v>167</v>
      </c>
      <c r="D60" s="217" t="s">
        <v>98</v>
      </c>
      <c r="E60" s="217" t="s">
        <v>168</v>
      </c>
      <c r="F60" s="217" t="s">
        <v>160</v>
      </c>
      <c r="K60" s="634" t="s">
        <v>154</v>
      </c>
      <c r="L60" s="634"/>
      <c r="M60" s="634"/>
      <c r="N60" s="634"/>
      <c r="O60" s="634"/>
    </row>
    <row r="61" spans="1:15" x14ac:dyDescent="0.2">
      <c r="A61" s="556" t="s">
        <v>169</v>
      </c>
      <c r="B61" s="556"/>
      <c r="C61" s="231"/>
      <c r="D61" s="231"/>
      <c r="E61" s="231"/>
      <c r="F61" s="308">
        <f>+SUM(C61:E61)</f>
        <v>0</v>
      </c>
      <c r="K61" s="634"/>
      <c r="L61" s="634"/>
      <c r="M61" s="634"/>
      <c r="N61" s="634"/>
      <c r="O61" s="634"/>
    </row>
    <row r="62" spans="1:15" x14ac:dyDescent="0.2">
      <c r="K62" s="634"/>
      <c r="L62" s="634"/>
      <c r="M62" s="634"/>
      <c r="N62" s="634"/>
      <c r="O62" s="634"/>
    </row>
    <row r="63" spans="1:15" x14ac:dyDescent="0.2">
      <c r="A63" s="668" t="str">
        <f>"Project Tasks ("&amp;A60&amp;")"</f>
        <v>Project Tasks ()</v>
      </c>
      <c r="B63" s="669"/>
      <c r="C63" s="669"/>
      <c r="D63" s="669"/>
      <c r="E63" s="670"/>
      <c r="F63" s="635" t="s">
        <v>170</v>
      </c>
      <c r="G63" s="677" t="s">
        <v>144</v>
      </c>
      <c r="H63" s="637" t="s">
        <v>145</v>
      </c>
      <c r="I63" s="638"/>
      <c r="K63" s="634"/>
      <c r="L63" s="634"/>
      <c r="M63" s="634"/>
      <c r="N63" s="634"/>
      <c r="O63" s="634"/>
    </row>
    <row r="64" spans="1:15" s="47" customFormat="1" ht="15" customHeight="1" x14ac:dyDescent="0.2">
      <c r="A64" s="671"/>
      <c r="B64" s="672"/>
      <c r="C64" s="672"/>
      <c r="D64" s="672"/>
      <c r="E64" s="673"/>
      <c r="F64" s="636"/>
      <c r="G64" s="678"/>
      <c r="H64" s="28" t="s">
        <v>146</v>
      </c>
      <c r="I64" s="28" t="s">
        <v>147</v>
      </c>
      <c r="K64" s="634"/>
      <c r="L64" s="634"/>
      <c r="M64" s="634"/>
      <c r="N64" s="634"/>
      <c r="O64" s="634"/>
    </row>
    <row r="65" spans="1:15" s="47" customFormat="1" ht="15" customHeight="1" x14ac:dyDescent="0.2">
      <c r="A65" s="674" t="s">
        <v>148</v>
      </c>
      <c r="B65" s="675"/>
      <c r="C65" s="675"/>
      <c r="D65" s="675"/>
      <c r="E65" s="676"/>
      <c r="F65" s="156">
        <f>+F48</f>
        <v>0</v>
      </c>
      <c r="G65" s="164">
        <f t="shared" ref="G65:G66" si="6">+F65*($C$61+$D$61+$E$61)</f>
        <v>0</v>
      </c>
      <c r="H65" s="232">
        <f t="shared" ref="H65:H66" si="7">+G65*0.2-I65</f>
        <v>0</v>
      </c>
      <c r="I65" s="157"/>
      <c r="K65" s="634"/>
      <c r="L65" s="634"/>
      <c r="M65" s="634"/>
      <c r="N65" s="634"/>
      <c r="O65" s="634"/>
    </row>
    <row r="66" spans="1:15" s="47" customFormat="1" ht="15" customHeight="1" x14ac:dyDescent="0.2">
      <c r="A66" s="674" t="s">
        <v>149</v>
      </c>
      <c r="B66" s="675"/>
      <c r="C66" s="675"/>
      <c r="D66" s="675"/>
      <c r="E66" s="676"/>
      <c r="F66" s="156">
        <f>+F49</f>
        <v>0</v>
      </c>
      <c r="G66" s="164">
        <f t="shared" si="6"/>
        <v>0</v>
      </c>
      <c r="H66" s="232">
        <f t="shared" si="7"/>
        <v>0</v>
      </c>
      <c r="I66" s="157"/>
      <c r="K66" s="634"/>
      <c r="L66" s="634"/>
      <c r="M66" s="634"/>
      <c r="N66" s="634"/>
      <c r="O66" s="634"/>
    </row>
    <row r="67" spans="1:15" s="47" customFormat="1" ht="15" customHeight="1" x14ac:dyDescent="0.2">
      <c r="A67" s="665" t="s">
        <v>150</v>
      </c>
      <c r="B67" s="666"/>
      <c r="C67" s="666"/>
      <c r="D67" s="666"/>
      <c r="E67" s="667"/>
      <c r="F67" s="163" t="s">
        <v>171</v>
      </c>
      <c r="G67" s="164">
        <f ca="1">IF(ISERROR(SUMIF(Section4.c!$B$5:$B$59,A60,Section4.c!$F$5:$F$58)),0,SUMIF(Section4.c!$B$5:$B$59,A60,Section4.c!$F$5:$F$58))</f>
        <v>0</v>
      </c>
      <c r="H67" s="232">
        <f ca="1">SUMIF(Section4.c!$B$5:$B$58,A60,Section4.c!$I$5:$I$58)</f>
        <v>0</v>
      </c>
      <c r="I67" s="232">
        <f>SUMIF(Section4.c!$B$5:$B$58,A60,Section4.c!$J$5:$J$58)</f>
        <v>0</v>
      </c>
      <c r="K67" s="634"/>
      <c r="L67" s="634"/>
      <c r="M67" s="634"/>
      <c r="N67" s="634"/>
      <c r="O67" s="634"/>
    </row>
    <row r="68" spans="1:15" s="47" customFormat="1" ht="15" customHeight="1" x14ac:dyDescent="0.2">
      <c r="A68" s="665" t="s">
        <v>151</v>
      </c>
      <c r="B68" s="666"/>
      <c r="C68" s="666"/>
      <c r="D68" s="666"/>
      <c r="E68" s="667"/>
      <c r="F68" s="156">
        <f>+F51</f>
        <v>0</v>
      </c>
      <c r="G68" s="164">
        <f t="shared" ref="G68:G72" si="8">+F68*($C$61+$D$61+$E$61)</f>
        <v>0</v>
      </c>
      <c r="H68" s="232">
        <f t="shared" ref="H68:H72" si="9">+G68*0.2-I68</f>
        <v>0</v>
      </c>
      <c r="I68" s="157"/>
    </row>
    <row r="69" spans="1:15" s="47" customFormat="1" ht="15" customHeight="1" x14ac:dyDescent="0.2">
      <c r="A69" s="665" t="s">
        <v>152</v>
      </c>
      <c r="B69" s="666"/>
      <c r="C69" s="666"/>
      <c r="D69" s="666"/>
      <c r="E69" s="667"/>
      <c r="F69" s="156">
        <f>+F52</f>
        <v>0</v>
      </c>
      <c r="G69" s="164">
        <f t="shared" si="8"/>
        <v>0</v>
      </c>
      <c r="H69" s="232">
        <f t="shared" si="9"/>
        <v>0</v>
      </c>
      <c r="I69" s="157"/>
      <c r="K69" s="47" t="s">
        <v>162</v>
      </c>
      <c r="N69" s="632">
        <f>+SUM(C61:D61)*75000</f>
        <v>0</v>
      </c>
      <c r="O69" s="632"/>
    </row>
    <row r="70" spans="1:15" s="47" customFormat="1" ht="15" customHeight="1" x14ac:dyDescent="0.2">
      <c r="A70" s="665" t="s">
        <v>153</v>
      </c>
      <c r="B70" s="666"/>
      <c r="C70" s="666"/>
      <c r="D70" s="666"/>
      <c r="E70" s="667"/>
      <c r="F70" s="156">
        <f>+F53</f>
        <v>0</v>
      </c>
      <c r="G70" s="164">
        <f t="shared" si="8"/>
        <v>0</v>
      </c>
      <c r="H70" s="232">
        <f t="shared" si="9"/>
        <v>0</v>
      </c>
      <c r="I70" s="157"/>
      <c r="N70" s="632">
        <f ca="1">+N69-G74</f>
        <v>0</v>
      </c>
      <c r="O70" s="633"/>
    </row>
    <row r="71" spans="1:15" s="47" customFormat="1" ht="15" customHeight="1" x14ac:dyDescent="0.2">
      <c r="A71" s="665" t="s">
        <v>155</v>
      </c>
      <c r="B71" s="666"/>
      <c r="C71" s="666"/>
      <c r="D71" s="666"/>
      <c r="E71" s="667"/>
      <c r="F71" s="156">
        <f>+F54</f>
        <v>0</v>
      </c>
      <c r="G71" s="164">
        <f t="shared" si="8"/>
        <v>0</v>
      </c>
      <c r="H71" s="232">
        <f t="shared" si="9"/>
        <v>0</v>
      </c>
      <c r="I71" s="157"/>
    </row>
    <row r="72" spans="1:15" s="47" customFormat="1" ht="15" customHeight="1" x14ac:dyDescent="0.2">
      <c r="A72" s="665" t="s">
        <v>156</v>
      </c>
      <c r="B72" s="666"/>
      <c r="C72" s="666"/>
      <c r="D72" s="666"/>
      <c r="E72" s="667"/>
      <c r="F72" s="156">
        <f>+F55</f>
        <v>0</v>
      </c>
      <c r="G72" s="164">
        <f t="shared" si="8"/>
        <v>0</v>
      </c>
      <c r="H72" s="232">
        <f t="shared" si="9"/>
        <v>0</v>
      </c>
      <c r="I72" s="157"/>
      <c r="K72" s="47" t="s">
        <v>172</v>
      </c>
      <c r="N72" s="159" t="e">
        <f ca="1">+SUM(H73:I73)/G73</f>
        <v>#DIV/0!</v>
      </c>
    </row>
    <row r="73" spans="1:15" x14ac:dyDescent="0.2">
      <c r="A73" s="626" t="s">
        <v>173</v>
      </c>
      <c r="B73" s="627"/>
      <c r="C73" s="630">
        <f ca="1">+SUM(G65:G69)*0.8</f>
        <v>0</v>
      </c>
      <c r="D73" s="631"/>
      <c r="E73" s="628" t="s">
        <v>8</v>
      </c>
      <c r="F73" s="629"/>
      <c r="G73" s="305">
        <f ca="1">SUM(G65:G72)</f>
        <v>0</v>
      </c>
      <c r="H73" s="307">
        <f ca="1">+SUM(H65:H72)</f>
        <v>0</v>
      </c>
      <c r="I73" s="307">
        <f>+SUM(I65:I72)</f>
        <v>0</v>
      </c>
    </row>
    <row r="74" spans="1:15" x14ac:dyDescent="0.2">
      <c r="A74" s="624" t="s">
        <v>174</v>
      </c>
      <c r="B74" s="624"/>
      <c r="C74" s="625">
        <f>+SUM(G70:G72)*0.8</f>
        <v>0</v>
      </c>
      <c r="D74" s="625"/>
      <c r="E74" s="626" t="s">
        <v>161</v>
      </c>
      <c r="F74" s="627"/>
      <c r="G74" s="306">
        <f ca="1">SUM(C73:D74)</f>
        <v>0</v>
      </c>
      <c r="H74" s="304" t="s">
        <v>10</v>
      </c>
      <c r="I74" s="323">
        <f ca="1">+H73+I73</f>
        <v>0</v>
      </c>
    </row>
    <row r="76" spans="1:15" x14ac:dyDescent="0.2">
      <c r="A76" s="639"/>
      <c r="B76" s="639"/>
      <c r="C76" s="217" t="s">
        <v>167</v>
      </c>
      <c r="D76" s="217" t="s">
        <v>98</v>
      </c>
      <c r="E76" s="217" t="s">
        <v>168</v>
      </c>
      <c r="F76" s="217" t="s">
        <v>160</v>
      </c>
      <c r="H76" s="154"/>
      <c r="I76" s="154"/>
    </row>
    <row r="77" spans="1:15" x14ac:dyDescent="0.2">
      <c r="A77" s="556" t="s">
        <v>169</v>
      </c>
      <c r="B77" s="556"/>
      <c r="C77" s="231"/>
      <c r="D77" s="231"/>
      <c r="E77" s="231"/>
      <c r="F77" s="308">
        <f>+SUM(C77:E77)</f>
        <v>0</v>
      </c>
    </row>
    <row r="79" spans="1:15" x14ac:dyDescent="0.2">
      <c r="A79" s="668" t="str">
        <f>"Project Tasks ("&amp;A76&amp;")"</f>
        <v>Project Tasks ()</v>
      </c>
      <c r="B79" s="669"/>
      <c r="C79" s="669"/>
      <c r="D79" s="669"/>
      <c r="E79" s="670"/>
      <c r="F79" s="635" t="s">
        <v>170</v>
      </c>
      <c r="G79" s="635" t="s">
        <v>144</v>
      </c>
      <c r="H79" s="637" t="s">
        <v>145</v>
      </c>
      <c r="I79" s="638"/>
    </row>
    <row r="80" spans="1:15" s="47" customFormat="1" ht="15" customHeight="1" x14ac:dyDescent="0.2">
      <c r="A80" s="671"/>
      <c r="B80" s="672"/>
      <c r="C80" s="672"/>
      <c r="D80" s="672"/>
      <c r="E80" s="673"/>
      <c r="F80" s="636"/>
      <c r="G80" s="636"/>
      <c r="H80" s="28" t="s">
        <v>146</v>
      </c>
      <c r="I80" s="28" t="s">
        <v>147</v>
      </c>
    </row>
    <row r="81" spans="1:15" s="47" customFormat="1" ht="15" customHeight="1" x14ac:dyDescent="0.2">
      <c r="A81" s="674" t="s">
        <v>148</v>
      </c>
      <c r="B81" s="675"/>
      <c r="C81" s="675"/>
      <c r="D81" s="675"/>
      <c r="E81" s="676"/>
      <c r="F81" s="156">
        <f>+F65</f>
        <v>0</v>
      </c>
      <c r="G81" s="164">
        <f t="shared" ref="G81:G82" si="10">+F81*($C$77+$D$77+$E$77)</f>
        <v>0</v>
      </c>
      <c r="H81" s="232">
        <f t="shared" ref="H81:H82" si="11">+G81*0.2-I81</f>
        <v>0</v>
      </c>
      <c r="I81" s="157"/>
    </row>
    <row r="82" spans="1:15" s="47" customFormat="1" ht="15" customHeight="1" x14ac:dyDescent="0.2">
      <c r="A82" s="674" t="s">
        <v>149</v>
      </c>
      <c r="B82" s="675"/>
      <c r="C82" s="675"/>
      <c r="D82" s="675"/>
      <c r="E82" s="676"/>
      <c r="F82" s="156">
        <f>+F66</f>
        <v>0</v>
      </c>
      <c r="G82" s="164">
        <f t="shared" si="10"/>
        <v>0</v>
      </c>
      <c r="H82" s="232">
        <f t="shared" si="11"/>
        <v>0</v>
      </c>
      <c r="I82" s="157"/>
    </row>
    <row r="83" spans="1:15" s="47" customFormat="1" ht="15" customHeight="1" x14ac:dyDescent="0.2">
      <c r="A83" s="665" t="s">
        <v>150</v>
      </c>
      <c r="B83" s="666"/>
      <c r="C83" s="666"/>
      <c r="D83" s="666"/>
      <c r="E83" s="667"/>
      <c r="F83" s="163" t="s">
        <v>171</v>
      </c>
      <c r="G83" s="164">
        <f ca="1">IF(ISERROR(SUMIF(Section4.c!$B$5:$B$59,A76,Section4.c!$F$5:$F$58)),0,SUMIF(Section4.c!$B$5:$B$59,A76,Section4.c!$F$5:$F$58))</f>
        <v>0</v>
      </c>
      <c r="H83" s="232">
        <f ca="1">SUMIF(Section4.c!$B$5:$B$58,A76,Section4.c!$I$5:$I$58)</f>
        <v>0</v>
      </c>
      <c r="I83" s="232">
        <f>SUMIF(Section4.c!$B$5:$B$58,A76,Section4.c!$J$5:$J$58)</f>
        <v>0</v>
      </c>
    </row>
    <row r="84" spans="1:15" s="47" customFormat="1" ht="15" customHeight="1" x14ac:dyDescent="0.2">
      <c r="A84" s="665" t="s">
        <v>151</v>
      </c>
      <c r="B84" s="666"/>
      <c r="C84" s="666"/>
      <c r="D84" s="666"/>
      <c r="E84" s="667"/>
      <c r="F84" s="156">
        <f>+F68</f>
        <v>0</v>
      </c>
      <c r="G84" s="164">
        <f t="shared" ref="G84:G88" si="12">+F84*($C$77+$D$77+$E$77)</f>
        <v>0</v>
      </c>
      <c r="H84" s="232">
        <f t="shared" ref="H84:H88" si="13">+G84*0.2-I84</f>
        <v>0</v>
      </c>
      <c r="I84" s="157"/>
    </row>
    <row r="85" spans="1:15" s="47" customFormat="1" ht="15" customHeight="1" x14ac:dyDescent="0.2">
      <c r="A85" s="665" t="s">
        <v>152</v>
      </c>
      <c r="B85" s="666"/>
      <c r="C85" s="666"/>
      <c r="D85" s="666"/>
      <c r="E85" s="667"/>
      <c r="F85" s="156">
        <f>+F69</f>
        <v>0</v>
      </c>
      <c r="G85" s="164">
        <f t="shared" si="12"/>
        <v>0</v>
      </c>
      <c r="H85" s="232">
        <f t="shared" si="13"/>
        <v>0</v>
      </c>
      <c r="I85" s="157"/>
      <c r="K85" s="47" t="s">
        <v>162</v>
      </c>
      <c r="N85" s="632">
        <f>+SUM(C77:D77)*75000</f>
        <v>0</v>
      </c>
      <c r="O85" s="632"/>
    </row>
    <row r="86" spans="1:15" s="47" customFormat="1" ht="15" customHeight="1" x14ac:dyDescent="0.2">
      <c r="A86" s="665" t="s">
        <v>153</v>
      </c>
      <c r="B86" s="666"/>
      <c r="C86" s="666"/>
      <c r="D86" s="666"/>
      <c r="E86" s="667"/>
      <c r="F86" s="156">
        <f>+F70</f>
        <v>0</v>
      </c>
      <c r="G86" s="164">
        <f t="shared" si="12"/>
        <v>0</v>
      </c>
      <c r="H86" s="232">
        <f t="shared" si="13"/>
        <v>0</v>
      </c>
      <c r="I86" s="157"/>
      <c r="N86" s="632">
        <f ca="1">+N85-G90</f>
        <v>0</v>
      </c>
      <c r="O86" s="633"/>
    </row>
    <row r="87" spans="1:15" s="47" customFormat="1" ht="15" customHeight="1" x14ac:dyDescent="0.2">
      <c r="A87" s="665" t="s">
        <v>155</v>
      </c>
      <c r="B87" s="666"/>
      <c r="C87" s="666"/>
      <c r="D87" s="666"/>
      <c r="E87" s="667"/>
      <c r="F87" s="156">
        <f>+F71</f>
        <v>0</v>
      </c>
      <c r="G87" s="164">
        <f t="shared" si="12"/>
        <v>0</v>
      </c>
      <c r="H87" s="232">
        <f t="shared" si="13"/>
        <v>0</v>
      </c>
      <c r="I87" s="157"/>
    </row>
    <row r="88" spans="1:15" s="47" customFormat="1" ht="15" customHeight="1" x14ac:dyDescent="0.2">
      <c r="A88" s="665" t="s">
        <v>156</v>
      </c>
      <c r="B88" s="666"/>
      <c r="C88" s="666"/>
      <c r="D88" s="666"/>
      <c r="E88" s="667"/>
      <c r="F88" s="156">
        <f>+F72</f>
        <v>0</v>
      </c>
      <c r="G88" s="164">
        <f t="shared" si="12"/>
        <v>0</v>
      </c>
      <c r="H88" s="232">
        <f t="shared" si="13"/>
        <v>0</v>
      </c>
      <c r="I88" s="157"/>
      <c r="K88" s="47" t="s">
        <v>172</v>
      </c>
      <c r="N88" s="159" t="e">
        <f ca="1">+SUM(H89:I89)/G89</f>
        <v>#DIV/0!</v>
      </c>
    </row>
    <row r="89" spans="1:15" x14ac:dyDescent="0.2">
      <c r="A89" s="626" t="s">
        <v>173</v>
      </c>
      <c r="B89" s="627"/>
      <c r="C89" s="630">
        <f ca="1">+SUM(G81:G85)*0.8</f>
        <v>0</v>
      </c>
      <c r="D89" s="631"/>
      <c r="E89" s="628" t="s">
        <v>8</v>
      </c>
      <c r="F89" s="629"/>
      <c r="G89" s="305">
        <f ca="1">SUM(G81:G88)</f>
        <v>0</v>
      </c>
      <c r="H89" s="307">
        <f ca="1">+SUM(H81:H88)</f>
        <v>0</v>
      </c>
      <c r="I89" s="307">
        <f>+SUM(I81:I88)</f>
        <v>0</v>
      </c>
    </row>
    <row r="90" spans="1:15" x14ac:dyDescent="0.2">
      <c r="A90" s="624" t="s">
        <v>174</v>
      </c>
      <c r="B90" s="624"/>
      <c r="C90" s="625">
        <f>+SUM(G86:G88)*0.8</f>
        <v>0</v>
      </c>
      <c r="D90" s="625"/>
      <c r="E90" s="626" t="s">
        <v>161</v>
      </c>
      <c r="F90" s="627"/>
      <c r="G90" s="306">
        <f ca="1">SUM(C89:D90)</f>
        <v>0</v>
      </c>
      <c r="H90" s="304" t="s">
        <v>10</v>
      </c>
      <c r="I90" s="323">
        <f ca="1">+H89+I89</f>
        <v>0</v>
      </c>
    </row>
    <row r="92" spans="1:15" x14ac:dyDescent="0.2">
      <c r="A92" s="639"/>
      <c r="B92" s="639"/>
      <c r="C92" s="217" t="s">
        <v>167</v>
      </c>
      <c r="D92" s="217" t="s">
        <v>98</v>
      </c>
      <c r="E92" s="217" t="s">
        <v>168</v>
      </c>
      <c r="F92" s="217" t="s">
        <v>160</v>
      </c>
    </row>
    <row r="93" spans="1:15" x14ac:dyDescent="0.2">
      <c r="A93" s="556" t="s">
        <v>169</v>
      </c>
      <c r="B93" s="556"/>
      <c r="C93" s="231"/>
      <c r="D93" s="231"/>
      <c r="E93" s="231"/>
      <c r="F93" s="308">
        <f>+SUM(C93:E93)</f>
        <v>0</v>
      </c>
    </row>
    <row r="95" spans="1:15" x14ac:dyDescent="0.2">
      <c r="A95" s="668" t="str">
        <f>"Project Tasks ("&amp;A92&amp;")"</f>
        <v>Project Tasks ()</v>
      </c>
      <c r="B95" s="669"/>
      <c r="C95" s="669"/>
      <c r="D95" s="669"/>
      <c r="E95" s="670"/>
      <c r="F95" s="635" t="s">
        <v>170</v>
      </c>
      <c r="G95" s="635" t="s">
        <v>144</v>
      </c>
      <c r="H95" s="637" t="s">
        <v>145</v>
      </c>
      <c r="I95" s="638"/>
    </row>
    <row r="96" spans="1:15" s="47" customFormat="1" ht="15" customHeight="1" x14ac:dyDescent="0.2">
      <c r="A96" s="671"/>
      <c r="B96" s="672"/>
      <c r="C96" s="672"/>
      <c r="D96" s="672"/>
      <c r="E96" s="673"/>
      <c r="F96" s="636"/>
      <c r="G96" s="636"/>
      <c r="H96" s="28" t="s">
        <v>146</v>
      </c>
      <c r="I96" s="28" t="s">
        <v>147</v>
      </c>
    </row>
    <row r="97" spans="1:15" s="47" customFormat="1" ht="15" customHeight="1" x14ac:dyDescent="0.2">
      <c r="A97" s="674" t="s">
        <v>148</v>
      </c>
      <c r="B97" s="675"/>
      <c r="C97" s="675"/>
      <c r="D97" s="675"/>
      <c r="E97" s="676"/>
      <c r="F97" s="156">
        <f>+F81</f>
        <v>0</v>
      </c>
      <c r="G97" s="164">
        <f>+F97*($C$93+$D$93+$E$93)</f>
        <v>0</v>
      </c>
      <c r="H97" s="232">
        <f>+G97*0.2-I97</f>
        <v>0</v>
      </c>
      <c r="I97" s="157"/>
    </row>
    <row r="98" spans="1:15" s="47" customFormat="1" ht="15" customHeight="1" x14ac:dyDescent="0.2">
      <c r="A98" s="674" t="s">
        <v>149</v>
      </c>
      <c r="B98" s="675"/>
      <c r="C98" s="675"/>
      <c r="D98" s="675"/>
      <c r="E98" s="676"/>
      <c r="F98" s="156">
        <f>+F82</f>
        <v>0</v>
      </c>
      <c r="G98" s="164">
        <f>+F98*($C$93+$D$93+$E$93)</f>
        <v>0</v>
      </c>
      <c r="H98" s="232">
        <f>+G98*0.2-I98</f>
        <v>0</v>
      </c>
      <c r="I98" s="157"/>
    </row>
    <row r="99" spans="1:15" s="47" customFormat="1" ht="15" customHeight="1" x14ac:dyDescent="0.2">
      <c r="A99" s="665" t="s">
        <v>150</v>
      </c>
      <c r="B99" s="666"/>
      <c r="C99" s="666"/>
      <c r="D99" s="666"/>
      <c r="E99" s="667"/>
      <c r="F99" s="163" t="s">
        <v>171</v>
      </c>
      <c r="G99" s="164">
        <f ca="1">IF(ISERROR(SUMIF(Section4.c!$B$5:$B$59,A92,Section4.c!$F$5:$F$58)),0,SUMIF(Section4.c!$B$5:$B$59,A92,Section4.c!$F$5:$F$58))</f>
        <v>0</v>
      </c>
      <c r="H99" s="232">
        <f ca="1">SUMIF(Section4.c!$B$5:$B$58,A92,Section4.c!$I$5:$I$58)</f>
        <v>0</v>
      </c>
      <c r="I99" s="232">
        <f>SUMIF(Section4.c!$B$5:$B$58,A92,Section4.c!$J$5:$J$58)</f>
        <v>0</v>
      </c>
    </row>
    <row r="100" spans="1:15" s="47" customFormat="1" ht="15" customHeight="1" x14ac:dyDescent="0.2">
      <c r="A100" s="665" t="s">
        <v>151</v>
      </c>
      <c r="B100" s="666"/>
      <c r="C100" s="666"/>
      <c r="D100" s="666"/>
      <c r="E100" s="667"/>
      <c r="F100" s="156">
        <f>+F84</f>
        <v>0</v>
      </c>
      <c r="G100" s="164">
        <f>+F100*($C$93+$D$93+$E$93)</f>
        <v>0</v>
      </c>
      <c r="H100" s="232">
        <f>+G100*0.2-I100</f>
        <v>0</v>
      </c>
      <c r="I100" s="157"/>
    </row>
    <row r="101" spans="1:15" s="47" customFormat="1" ht="15" customHeight="1" x14ac:dyDescent="0.2">
      <c r="A101" s="665" t="s">
        <v>152</v>
      </c>
      <c r="B101" s="666"/>
      <c r="C101" s="666"/>
      <c r="D101" s="666"/>
      <c r="E101" s="667"/>
      <c r="F101" s="156">
        <f>+F85</f>
        <v>0</v>
      </c>
      <c r="G101" s="164">
        <f>+F101*($C$93+$D$93+$E$93)</f>
        <v>0</v>
      </c>
      <c r="H101" s="232">
        <f>+G101*0.2-I101</f>
        <v>0</v>
      </c>
      <c r="I101" s="157"/>
      <c r="K101" s="47" t="s">
        <v>162</v>
      </c>
      <c r="N101" s="632">
        <f>+SUM(C93:D93)*75000</f>
        <v>0</v>
      </c>
      <c r="O101" s="632"/>
    </row>
    <row r="102" spans="1:15" s="47" customFormat="1" ht="15" customHeight="1" x14ac:dyDescent="0.2">
      <c r="A102" s="665" t="s">
        <v>153</v>
      </c>
      <c r="B102" s="666"/>
      <c r="C102" s="666"/>
      <c r="D102" s="666"/>
      <c r="E102" s="667"/>
      <c r="F102" s="156">
        <f>+F86</f>
        <v>0</v>
      </c>
      <c r="G102" s="164">
        <f>+F102*($C$93+$D$93+$E$93)</f>
        <v>0</v>
      </c>
      <c r="H102" s="232">
        <f>+G102*0.2-I102</f>
        <v>0</v>
      </c>
      <c r="I102" s="157"/>
      <c r="N102" s="632">
        <f ca="1">+N101-G106</f>
        <v>0</v>
      </c>
      <c r="O102" s="633"/>
    </row>
    <row r="103" spans="1:15" s="47" customFormat="1" ht="15" customHeight="1" x14ac:dyDescent="0.2">
      <c r="A103" s="665" t="s">
        <v>155</v>
      </c>
      <c r="B103" s="666"/>
      <c r="C103" s="666"/>
      <c r="D103" s="666"/>
      <c r="E103" s="667"/>
      <c r="F103" s="156">
        <f>+F87</f>
        <v>0</v>
      </c>
      <c r="G103" s="164">
        <f>+F103*($C$93+$D$93+$E$93)</f>
        <v>0</v>
      </c>
      <c r="H103" s="232">
        <f>+G103*0.2-I103</f>
        <v>0</v>
      </c>
      <c r="I103" s="157"/>
    </row>
    <row r="104" spans="1:15" s="47" customFormat="1" ht="15" customHeight="1" x14ac:dyDescent="0.2">
      <c r="A104" s="665" t="s">
        <v>156</v>
      </c>
      <c r="B104" s="666"/>
      <c r="C104" s="666"/>
      <c r="D104" s="666"/>
      <c r="E104" s="667"/>
      <c r="F104" s="156">
        <f>+F88</f>
        <v>0</v>
      </c>
      <c r="G104" s="164">
        <f>+F104*($C$93+$D$93+$E$93)</f>
        <v>0</v>
      </c>
      <c r="H104" s="232">
        <f>+G104*0.2-I104</f>
        <v>0</v>
      </c>
      <c r="I104" s="157"/>
      <c r="K104" s="47" t="s">
        <v>172</v>
      </c>
      <c r="N104" s="159" t="e">
        <f ca="1">+SUM(H105:I105)/G105</f>
        <v>#DIV/0!</v>
      </c>
    </row>
    <row r="105" spans="1:15" x14ac:dyDescent="0.2">
      <c r="A105" s="626" t="s">
        <v>173</v>
      </c>
      <c r="B105" s="627"/>
      <c r="C105" s="630">
        <f ca="1">+SUM(G97:G101)*0.8</f>
        <v>0</v>
      </c>
      <c r="D105" s="631"/>
      <c r="E105" s="628" t="s">
        <v>8</v>
      </c>
      <c r="F105" s="629"/>
      <c r="G105" s="305">
        <f ca="1">SUM(G97:G104)</f>
        <v>0</v>
      </c>
      <c r="H105" s="307">
        <f ca="1">+SUM(H97:H104)</f>
        <v>0</v>
      </c>
      <c r="I105" s="307">
        <f>+SUM(I97:I104)</f>
        <v>0</v>
      </c>
    </row>
    <row r="106" spans="1:15" x14ac:dyDescent="0.2">
      <c r="A106" s="624" t="s">
        <v>174</v>
      </c>
      <c r="B106" s="624"/>
      <c r="C106" s="625">
        <f>+SUM(G102:G104)*0.8</f>
        <v>0</v>
      </c>
      <c r="D106" s="625"/>
      <c r="E106" s="626" t="s">
        <v>161</v>
      </c>
      <c r="F106" s="627"/>
      <c r="G106" s="306">
        <f ca="1">SUM(C105:D106)</f>
        <v>0</v>
      </c>
      <c r="H106" s="304" t="s">
        <v>10</v>
      </c>
      <c r="I106" s="323">
        <f ca="1">+H105+I105</f>
        <v>0</v>
      </c>
    </row>
    <row r="107" spans="1:15" x14ac:dyDescent="0.2">
      <c r="A107" s="29"/>
      <c r="B107" s="29"/>
      <c r="C107" s="29"/>
      <c r="D107" s="29"/>
      <c r="E107" s="29"/>
      <c r="F107" s="29"/>
      <c r="G107" s="30"/>
      <c r="H107" s="280"/>
      <c r="I107" s="31"/>
    </row>
    <row r="108" spans="1:15" ht="13.15" customHeight="1" x14ac:dyDescent="0.2">
      <c r="K108" s="634" t="s">
        <v>154</v>
      </c>
      <c r="L108" s="634"/>
      <c r="M108" s="634"/>
      <c r="N108" s="634"/>
      <c r="O108" s="634"/>
    </row>
    <row r="109" spans="1:15" x14ac:dyDescent="0.2">
      <c r="A109" s="639"/>
      <c r="B109" s="639"/>
      <c r="C109" s="217" t="s">
        <v>167</v>
      </c>
      <c r="D109" s="217" t="s">
        <v>98</v>
      </c>
      <c r="E109" s="217" t="s">
        <v>168</v>
      </c>
      <c r="F109" s="217" t="s">
        <v>160</v>
      </c>
      <c r="K109" s="634"/>
      <c r="L109" s="634"/>
      <c r="M109" s="634"/>
      <c r="N109" s="634"/>
      <c r="O109" s="634"/>
    </row>
    <row r="110" spans="1:15" x14ac:dyDescent="0.2">
      <c r="A110" s="556" t="s">
        <v>169</v>
      </c>
      <c r="B110" s="556"/>
      <c r="C110" s="231"/>
      <c r="D110" s="231"/>
      <c r="E110" s="231"/>
      <c r="F110" s="308">
        <f>+SUM(C110:E110)</f>
        <v>0</v>
      </c>
      <c r="K110" s="634"/>
      <c r="L110" s="634"/>
      <c r="M110" s="634"/>
      <c r="N110" s="634"/>
      <c r="O110" s="634"/>
    </row>
    <row r="111" spans="1:15" x14ac:dyDescent="0.2">
      <c r="K111" s="634"/>
      <c r="L111" s="634"/>
      <c r="M111" s="634"/>
      <c r="N111" s="634"/>
      <c r="O111" s="634"/>
    </row>
    <row r="112" spans="1:15" x14ac:dyDescent="0.2">
      <c r="A112" s="668" t="str">
        <f>"Project Tasks ("&amp;A109&amp;")"</f>
        <v>Project Tasks ()</v>
      </c>
      <c r="B112" s="669"/>
      <c r="C112" s="669"/>
      <c r="D112" s="669"/>
      <c r="E112" s="670"/>
      <c r="F112" s="635" t="s">
        <v>170</v>
      </c>
      <c r="G112" s="635" t="s">
        <v>144</v>
      </c>
      <c r="H112" s="637" t="s">
        <v>145</v>
      </c>
      <c r="I112" s="638"/>
      <c r="K112" s="634"/>
      <c r="L112" s="634"/>
      <c r="M112" s="634"/>
      <c r="N112" s="634"/>
      <c r="O112" s="634"/>
    </row>
    <row r="113" spans="1:15" s="47" customFormat="1" ht="15" customHeight="1" x14ac:dyDescent="0.2">
      <c r="A113" s="671"/>
      <c r="B113" s="672"/>
      <c r="C113" s="672"/>
      <c r="D113" s="672"/>
      <c r="E113" s="673"/>
      <c r="F113" s="636"/>
      <c r="G113" s="636"/>
      <c r="H113" s="28" t="s">
        <v>146</v>
      </c>
      <c r="I113" s="28" t="s">
        <v>147</v>
      </c>
      <c r="K113" s="634"/>
      <c r="L113" s="634"/>
      <c r="M113" s="634"/>
      <c r="N113" s="634"/>
      <c r="O113" s="634"/>
    </row>
    <row r="114" spans="1:15" s="47" customFormat="1" ht="15" customHeight="1" x14ac:dyDescent="0.2">
      <c r="A114" s="674" t="s">
        <v>148</v>
      </c>
      <c r="B114" s="675"/>
      <c r="C114" s="675"/>
      <c r="D114" s="675"/>
      <c r="E114" s="676"/>
      <c r="F114" s="156">
        <f>+F97</f>
        <v>0</v>
      </c>
      <c r="G114" s="164">
        <f>+F114*($C$110+$D$110+$E$110)</f>
        <v>0</v>
      </c>
      <c r="H114" s="232">
        <f t="shared" ref="H114:H115" si="14">+G114*0.2-I114</f>
        <v>0</v>
      </c>
      <c r="I114" s="157"/>
      <c r="K114" s="634"/>
      <c r="L114" s="634"/>
      <c r="M114" s="634"/>
      <c r="N114" s="634"/>
      <c r="O114" s="634"/>
    </row>
    <row r="115" spans="1:15" s="47" customFormat="1" ht="15" customHeight="1" x14ac:dyDescent="0.2">
      <c r="A115" s="674" t="s">
        <v>149</v>
      </c>
      <c r="B115" s="675"/>
      <c r="C115" s="675"/>
      <c r="D115" s="675"/>
      <c r="E115" s="676"/>
      <c r="F115" s="156">
        <f>+F98</f>
        <v>0</v>
      </c>
      <c r="G115" s="164">
        <f>+F115*($C$110+$D$110+$E$110)</f>
        <v>0</v>
      </c>
      <c r="H115" s="232">
        <f t="shared" si="14"/>
        <v>0</v>
      </c>
      <c r="I115" s="157"/>
      <c r="K115" s="634"/>
      <c r="L115" s="634"/>
      <c r="M115" s="634"/>
      <c r="N115" s="634"/>
      <c r="O115" s="634"/>
    </row>
    <row r="116" spans="1:15" s="47" customFormat="1" ht="15" customHeight="1" x14ac:dyDescent="0.2">
      <c r="A116" s="665" t="s">
        <v>150</v>
      </c>
      <c r="B116" s="666"/>
      <c r="C116" s="666"/>
      <c r="D116" s="666"/>
      <c r="E116" s="667"/>
      <c r="F116" s="163" t="s">
        <v>171</v>
      </c>
      <c r="G116" s="164">
        <f ca="1">IF(ISERROR(SUMIF(Section4.c!$B$5:$B$59,A109,Section4.c!$F$5:$F$58)),0,SUMIF(Section4.c!$B$5:$B$59,A109,Section4.c!$F$5:$F$58))</f>
        <v>0</v>
      </c>
      <c r="H116" s="232">
        <f ca="1">SUMIF(Section4.c!$B$5:$B$59,A109,Section4.c!$I$5:$I$58)</f>
        <v>0</v>
      </c>
      <c r="I116" s="164">
        <f>SUMIF(Section4.c!$B$5:$B$15,A109,Section4.c!$J$5:$J$58)</f>
        <v>0</v>
      </c>
    </row>
    <row r="117" spans="1:15" s="47" customFormat="1" ht="15" customHeight="1" x14ac:dyDescent="0.2">
      <c r="A117" s="665" t="s">
        <v>151</v>
      </c>
      <c r="B117" s="666"/>
      <c r="C117" s="666"/>
      <c r="D117" s="666"/>
      <c r="E117" s="667"/>
      <c r="F117" s="156">
        <f>+F100</f>
        <v>0</v>
      </c>
      <c r="G117" s="164">
        <f>+F117*($C$110+$D$110+$E$110)</f>
        <v>0</v>
      </c>
      <c r="H117" s="232">
        <f t="shared" ref="H117:H121" si="15">+G117*0.2-I117</f>
        <v>0</v>
      </c>
      <c r="I117" s="157"/>
    </row>
    <row r="118" spans="1:15" s="47" customFormat="1" ht="15" customHeight="1" x14ac:dyDescent="0.2">
      <c r="A118" s="665" t="s">
        <v>152</v>
      </c>
      <c r="B118" s="666"/>
      <c r="C118" s="666"/>
      <c r="D118" s="666"/>
      <c r="E118" s="667"/>
      <c r="F118" s="156">
        <f>+F101</f>
        <v>0</v>
      </c>
      <c r="G118" s="164">
        <f>+F118*($C$110+$D$110+$E$110)</f>
        <v>0</v>
      </c>
      <c r="H118" s="232">
        <f t="shared" si="15"/>
        <v>0</v>
      </c>
      <c r="I118" s="157"/>
      <c r="K118" s="47" t="s">
        <v>162</v>
      </c>
      <c r="N118" s="632">
        <f>+SUM(C110:D110)*75000</f>
        <v>0</v>
      </c>
      <c r="O118" s="632"/>
    </row>
    <row r="119" spans="1:15" s="47" customFormat="1" ht="15" customHeight="1" x14ac:dyDescent="0.2">
      <c r="A119" s="665" t="s">
        <v>153</v>
      </c>
      <c r="B119" s="666"/>
      <c r="C119" s="666"/>
      <c r="D119" s="666"/>
      <c r="E119" s="667"/>
      <c r="F119" s="156">
        <f>+F102</f>
        <v>0</v>
      </c>
      <c r="G119" s="164">
        <f>+F119*($C$110+$D$110+$E$110)</f>
        <v>0</v>
      </c>
      <c r="H119" s="232">
        <f t="shared" si="15"/>
        <v>0</v>
      </c>
      <c r="I119" s="157"/>
      <c r="N119" s="632">
        <f ca="1">+N118-G123</f>
        <v>0</v>
      </c>
      <c r="O119" s="633"/>
    </row>
    <row r="120" spans="1:15" s="47" customFormat="1" ht="15" customHeight="1" x14ac:dyDescent="0.2">
      <c r="A120" s="665" t="s">
        <v>155</v>
      </c>
      <c r="B120" s="666"/>
      <c r="C120" s="666"/>
      <c r="D120" s="666"/>
      <c r="E120" s="667"/>
      <c r="F120" s="156">
        <f>+F103</f>
        <v>0</v>
      </c>
      <c r="G120" s="164">
        <f>+F120*($C$110+$D$110+$E$110)</f>
        <v>0</v>
      </c>
      <c r="H120" s="232">
        <f t="shared" si="15"/>
        <v>0</v>
      </c>
      <c r="I120" s="157"/>
    </row>
    <row r="121" spans="1:15" s="47" customFormat="1" ht="15" customHeight="1" x14ac:dyDescent="0.2">
      <c r="A121" s="665" t="s">
        <v>156</v>
      </c>
      <c r="B121" s="666"/>
      <c r="C121" s="666"/>
      <c r="D121" s="666"/>
      <c r="E121" s="667"/>
      <c r="F121" s="156">
        <f>+F104</f>
        <v>0</v>
      </c>
      <c r="G121" s="164">
        <f>+F121*($C$110+$D$110+$E$110)</f>
        <v>0</v>
      </c>
      <c r="H121" s="232">
        <f t="shared" si="15"/>
        <v>0</v>
      </c>
      <c r="I121" s="157"/>
      <c r="K121" s="47" t="s">
        <v>172</v>
      </c>
      <c r="N121" s="159" t="e">
        <f ca="1">+SUM(H122:I122)/G122</f>
        <v>#DIV/0!</v>
      </c>
    </row>
    <row r="122" spans="1:15" x14ac:dyDescent="0.2">
      <c r="A122" s="626" t="s">
        <v>173</v>
      </c>
      <c r="B122" s="627"/>
      <c r="C122" s="630">
        <f ca="1">+SUM(G114:G118)*0.8</f>
        <v>0</v>
      </c>
      <c r="D122" s="631"/>
      <c r="E122" s="628" t="s">
        <v>8</v>
      </c>
      <c r="F122" s="629"/>
      <c r="G122" s="305">
        <f ca="1">SUM(G114:G121)</f>
        <v>0</v>
      </c>
      <c r="H122" s="307">
        <f ca="1">+SUM(H114:H121)</f>
        <v>0</v>
      </c>
      <c r="I122" s="307">
        <f>+SUM(I114:I121)</f>
        <v>0</v>
      </c>
    </row>
    <row r="123" spans="1:15" x14ac:dyDescent="0.2">
      <c r="A123" s="624" t="s">
        <v>174</v>
      </c>
      <c r="B123" s="624"/>
      <c r="C123" s="625">
        <f>+SUM(G119:G121)*0.8</f>
        <v>0</v>
      </c>
      <c r="D123" s="625"/>
      <c r="E123" s="626" t="s">
        <v>161</v>
      </c>
      <c r="F123" s="627"/>
      <c r="G123" s="306">
        <f ca="1">SUM(C122:D123)</f>
        <v>0</v>
      </c>
      <c r="H123" s="304" t="s">
        <v>10</v>
      </c>
      <c r="I123" s="323">
        <f ca="1">+H122+I122</f>
        <v>0</v>
      </c>
    </row>
    <row r="124" spans="1:15" x14ac:dyDescent="0.2">
      <c r="A124" s="29"/>
      <c r="B124" s="29"/>
      <c r="C124" s="29"/>
      <c r="D124" s="29"/>
      <c r="E124" s="29"/>
      <c r="F124" s="29"/>
      <c r="G124" s="30"/>
      <c r="H124" s="31"/>
      <c r="I124" s="31"/>
    </row>
    <row r="125" spans="1:15" ht="13.15" customHeight="1" x14ac:dyDescent="0.2"/>
    <row r="126" spans="1:15" x14ac:dyDescent="0.2">
      <c r="A126" s="639"/>
      <c r="B126" s="639"/>
      <c r="C126" s="217" t="s">
        <v>167</v>
      </c>
      <c r="D126" s="217" t="s">
        <v>98</v>
      </c>
      <c r="E126" s="217" t="s">
        <v>168</v>
      </c>
      <c r="F126" s="217" t="s">
        <v>160</v>
      </c>
      <c r="H126" s="154"/>
      <c r="I126" s="154"/>
    </row>
    <row r="127" spans="1:15" x14ac:dyDescent="0.2">
      <c r="A127" s="556" t="s">
        <v>169</v>
      </c>
      <c r="B127" s="556"/>
      <c r="C127" s="231"/>
      <c r="D127" s="231"/>
      <c r="E127" s="231"/>
      <c r="F127" s="308">
        <f>+SUM(C127:E127)</f>
        <v>0</v>
      </c>
    </row>
    <row r="129" spans="1:15" x14ac:dyDescent="0.2">
      <c r="A129" s="668" t="str">
        <f>"Project Tasks ("&amp;A126&amp;")"</f>
        <v>Project Tasks ()</v>
      </c>
      <c r="B129" s="669"/>
      <c r="C129" s="669"/>
      <c r="D129" s="669"/>
      <c r="E129" s="670"/>
      <c r="F129" s="635" t="s">
        <v>170</v>
      </c>
      <c r="G129" s="635" t="s">
        <v>144</v>
      </c>
      <c r="H129" s="637" t="s">
        <v>145</v>
      </c>
      <c r="I129" s="638"/>
    </row>
    <row r="130" spans="1:15" s="47" customFormat="1" ht="15" customHeight="1" x14ac:dyDescent="0.2">
      <c r="A130" s="671"/>
      <c r="B130" s="672"/>
      <c r="C130" s="672"/>
      <c r="D130" s="672"/>
      <c r="E130" s="673"/>
      <c r="F130" s="636"/>
      <c r="G130" s="636"/>
      <c r="H130" s="28" t="s">
        <v>146</v>
      </c>
      <c r="I130" s="28" t="s">
        <v>147</v>
      </c>
    </row>
    <row r="131" spans="1:15" s="47" customFormat="1" ht="15" customHeight="1" x14ac:dyDescent="0.2">
      <c r="A131" s="674" t="s">
        <v>148</v>
      </c>
      <c r="B131" s="675"/>
      <c r="C131" s="675"/>
      <c r="D131" s="675"/>
      <c r="E131" s="676"/>
      <c r="F131" s="156">
        <f>+F114</f>
        <v>0</v>
      </c>
      <c r="G131" s="164">
        <f>F131*($C$127+$D$127+$E$127)</f>
        <v>0</v>
      </c>
      <c r="H131" s="232">
        <f t="shared" ref="H131:H132" si="16">+G131*0.2-I131</f>
        <v>0</v>
      </c>
      <c r="I131" s="157"/>
    </row>
    <row r="132" spans="1:15" s="47" customFormat="1" ht="15" customHeight="1" x14ac:dyDescent="0.2">
      <c r="A132" s="674" t="s">
        <v>149</v>
      </c>
      <c r="B132" s="675"/>
      <c r="C132" s="675"/>
      <c r="D132" s="675"/>
      <c r="E132" s="676"/>
      <c r="F132" s="156">
        <f>+F115</f>
        <v>0</v>
      </c>
      <c r="G132" s="164">
        <f>F132*($C$127+$D$127+$E$127)</f>
        <v>0</v>
      </c>
      <c r="H132" s="232">
        <f t="shared" si="16"/>
        <v>0</v>
      </c>
      <c r="I132" s="157"/>
    </row>
    <row r="133" spans="1:15" s="47" customFormat="1" ht="15" customHeight="1" x14ac:dyDescent="0.2">
      <c r="A133" s="665" t="s">
        <v>150</v>
      </c>
      <c r="B133" s="666"/>
      <c r="C133" s="666"/>
      <c r="D133" s="666"/>
      <c r="E133" s="667"/>
      <c r="F133" s="163" t="s">
        <v>171</v>
      </c>
      <c r="G133" s="164">
        <f ca="1">IF(ISERROR(SUMIF(Section4.c!$B$5:$B$59,A126,Section4.c!$F$5:$F$58)),0,SUMIF(Section4.c!$B$5:$B$59,A126,Section4.c!$F$5:$F$58))</f>
        <v>0</v>
      </c>
      <c r="H133" s="232">
        <f ca="1">SUMIF(Section4.c!$B$5:$B$58,A126,Section4.c!$I$5:$I$58)</f>
        <v>0</v>
      </c>
      <c r="I133" s="232">
        <f>SUMIF(Section4.c!$B$5:$B$58,A126,Section4.c!$J$5:$J$58)</f>
        <v>0</v>
      </c>
    </row>
    <row r="134" spans="1:15" s="47" customFormat="1" ht="15" customHeight="1" x14ac:dyDescent="0.2">
      <c r="A134" s="665" t="s">
        <v>151</v>
      </c>
      <c r="B134" s="666"/>
      <c r="C134" s="666"/>
      <c r="D134" s="666"/>
      <c r="E134" s="667"/>
      <c r="F134" s="156">
        <f>+F117</f>
        <v>0</v>
      </c>
      <c r="G134" s="164">
        <f>F134*($C$127+$D$127+$E$127)</f>
        <v>0</v>
      </c>
      <c r="H134" s="232">
        <f t="shared" ref="H134:H138" si="17">+G134*0.2-I134</f>
        <v>0</v>
      </c>
      <c r="I134" s="157"/>
    </row>
    <row r="135" spans="1:15" s="47" customFormat="1" ht="15" customHeight="1" x14ac:dyDescent="0.2">
      <c r="A135" s="665" t="s">
        <v>152</v>
      </c>
      <c r="B135" s="666"/>
      <c r="C135" s="666"/>
      <c r="D135" s="666"/>
      <c r="E135" s="667"/>
      <c r="F135" s="156">
        <f>+F118</f>
        <v>0</v>
      </c>
      <c r="G135" s="164">
        <f>F135*($C$127+$D$127+$E$127)</f>
        <v>0</v>
      </c>
      <c r="H135" s="232">
        <f t="shared" si="17"/>
        <v>0</v>
      </c>
      <c r="I135" s="157"/>
      <c r="K135" s="47" t="s">
        <v>162</v>
      </c>
      <c r="N135" s="632">
        <f>+SUM(C127:D127)*75000</f>
        <v>0</v>
      </c>
      <c r="O135" s="632"/>
    </row>
    <row r="136" spans="1:15" s="47" customFormat="1" ht="15" customHeight="1" x14ac:dyDescent="0.2">
      <c r="A136" s="665" t="s">
        <v>153</v>
      </c>
      <c r="B136" s="666"/>
      <c r="C136" s="666"/>
      <c r="D136" s="666"/>
      <c r="E136" s="667"/>
      <c r="F136" s="156">
        <f>+F119</f>
        <v>0</v>
      </c>
      <c r="G136" s="164">
        <f>F136*($C$127+$D$127+$E$127)</f>
        <v>0</v>
      </c>
      <c r="H136" s="232">
        <f t="shared" si="17"/>
        <v>0</v>
      </c>
      <c r="I136" s="157"/>
      <c r="N136" s="632">
        <f ca="1">+N135-G140</f>
        <v>0</v>
      </c>
      <c r="O136" s="633"/>
    </row>
    <row r="137" spans="1:15" s="47" customFormat="1" ht="15" customHeight="1" x14ac:dyDescent="0.2">
      <c r="A137" s="665" t="s">
        <v>155</v>
      </c>
      <c r="B137" s="666"/>
      <c r="C137" s="666"/>
      <c r="D137" s="666"/>
      <c r="E137" s="667"/>
      <c r="F137" s="156">
        <f>+F120</f>
        <v>0</v>
      </c>
      <c r="G137" s="164">
        <f>F137*($C$127+$D$127+$E$127)</f>
        <v>0</v>
      </c>
      <c r="H137" s="232">
        <f t="shared" si="17"/>
        <v>0</v>
      </c>
      <c r="I137" s="157"/>
    </row>
    <row r="138" spans="1:15" s="47" customFormat="1" ht="15" customHeight="1" x14ac:dyDescent="0.2">
      <c r="A138" s="665" t="s">
        <v>156</v>
      </c>
      <c r="B138" s="666"/>
      <c r="C138" s="666"/>
      <c r="D138" s="666"/>
      <c r="E138" s="667"/>
      <c r="F138" s="156">
        <f>+F121</f>
        <v>0</v>
      </c>
      <c r="G138" s="164">
        <f>F138*($C$127+$D$127+$E$127)</f>
        <v>0</v>
      </c>
      <c r="H138" s="232">
        <f t="shared" si="17"/>
        <v>0</v>
      </c>
      <c r="I138" s="157"/>
      <c r="K138" s="47" t="s">
        <v>172</v>
      </c>
      <c r="N138" s="159" t="e">
        <f ca="1">+SUM(H139:I139)/G139</f>
        <v>#DIV/0!</v>
      </c>
    </row>
    <row r="139" spans="1:15" x14ac:dyDescent="0.2">
      <c r="A139" s="626" t="s">
        <v>173</v>
      </c>
      <c r="B139" s="627"/>
      <c r="C139" s="630">
        <f ca="1">+SUM(G131:G135)*0.8</f>
        <v>0</v>
      </c>
      <c r="D139" s="631"/>
      <c r="E139" s="628" t="s">
        <v>8</v>
      </c>
      <c r="F139" s="629"/>
      <c r="G139" s="305">
        <f ca="1">SUM(G131:G138)</f>
        <v>0</v>
      </c>
      <c r="H139" s="307">
        <f ca="1">+SUM(H131:H138)</f>
        <v>0</v>
      </c>
      <c r="I139" s="307">
        <f>+SUM(I131:I138)</f>
        <v>0</v>
      </c>
    </row>
    <row r="140" spans="1:15" x14ac:dyDescent="0.2">
      <c r="A140" s="624" t="s">
        <v>174</v>
      </c>
      <c r="B140" s="624"/>
      <c r="C140" s="625">
        <f>+SUM(G136:G138)*0.8</f>
        <v>0</v>
      </c>
      <c r="D140" s="625"/>
      <c r="E140" s="626" t="s">
        <v>161</v>
      </c>
      <c r="F140" s="627"/>
      <c r="G140" s="306">
        <f ca="1">SUM(C139:D140)</f>
        <v>0</v>
      </c>
      <c r="H140" s="304" t="s">
        <v>10</v>
      </c>
      <c r="I140" s="323">
        <f ca="1">+H139+I139</f>
        <v>0</v>
      </c>
      <c r="K140" t="s">
        <v>175</v>
      </c>
      <c r="M140" t="s">
        <v>176</v>
      </c>
    </row>
    <row r="141" spans="1:15" x14ac:dyDescent="0.2">
      <c r="G141" s="154"/>
      <c r="K141" t="b">
        <f ca="1">SUM(G57,G74,G90,G106,G123,G140)=G19</f>
        <v>1</v>
      </c>
      <c r="M141" t="b">
        <f ca="1">SUM(I57,I74,I90,I106,I123,I140)=G20</f>
        <v>1</v>
      </c>
    </row>
    <row r="146" spans="1:7" x14ac:dyDescent="0.2">
      <c r="A146" s="16"/>
      <c r="G146" s="154"/>
    </row>
  </sheetData>
  <mergeCells count="168">
    <mergeCell ref="A8:E8"/>
    <mergeCell ref="A7:E7"/>
    <mergeCell ref="A6:E6"/>
    <mergeCell ref="G46:G47"/>
    <mergeCell ref="H46:I46"/>
    <mergeCell ref="A84:E84"/>
    <mergeCell ref="A85:E85"/>
    <mergeCell ref="A86:E86"/>
    <mergeCell ref="A87:E87"/>
    <mergeCell ref="A60:B60"/>
    <mergeCell ref="A61:B61"/>
    <mergeCell ref="A65:E65"/>
    <mergeCell ref="F46:F47"/>
    <mergeCell ref="A43:B43"/>
    <mergeCell ref="A44:B44"/>
    <mergeCell ref="A52:E52"/>
    <mergeCell ref="A46:E47"/>
    <mergeCell ref="A48:E48"/>
    <mergeCell ref="A49:E49"/>
    <mergeCell ref="A50:E50"/>
    <mergeCell ref="A51:E51"/>
    <mergeCell ref="A76:B76"/>
    <mergeCell ref="D20:F20"/>
    <mergeCell ref="D21:F21"/>
    <mergeCell ref="A139:B139"/>
    <mergeCell ref="C139:D139"/>
    <mergeCell ref="E139:F139"/>
    <mergeCell ref="A109:B109"/>
    <mergeCell ref="A110:B110"/>
    <mergeCell ref="A97:E97"/>
    <mergeCell ref="F63:F64"/>
    <mergeCell ref="G63:G64"/>
    <mergeCell ref="H63:I63"/>
    <mergeCell ref="F79:F80"/>
    <mergeCell ref="G79:G80"/>
    <mergeCell ref="H79:I79"/>
    <mergeCell ref="A98:E98"/>
    <mergeCell ref="A99:E99"/>
    <mergeCell ref="A95:E96"/>
    <mergeCell ref="F95:F96"/>
    <mergeCell ref="A100:E100"/>
    <mergeCell ref="A101:E101"/>
    <mergeCell ref="A102:E102"/>
    <mergeCell ref="A103:E103"/>
    <mergeCell ref="A104:E104"/>
    <mergeCell ref="A68:E68"/>
    <mergeCell ref="A69:E69"/>
    <mergeCell ref="A70:E70"/>
    <mergeCell ref="A131:E131"/>
    <mergeCell ref="A132:E132"/>
    <mergeCell ref="A133:E133"/>
    <mergeCell ref="A134:E134"/>
    <mergeCell ref="A135:E135"/>
    <mergeCell ref="F129:F130"/>
    <mergeCell ref="A136:E136"/>
    <mergeCell ref="A137:E137"/>
    <mergeCell ref="A138:E138"/>
    <mergeCell ref="H129:I129"/>
    <mergeCell ref="A112:E113"/>
    <mergeCell ref="A114:E114"/>
    <mergeCell ref="A115:E115"/>
    <mergeCell ref="A116:E116"/>
    <mergeCell ref="F112:F113"/>
    <mergeCell ref="G112:G113"/>
    <mergeCell ref="H112:I112"/>
    <mergeCell ref="A117:E117"/>
    <mergeCell ref="A118:E118"/>
    <mergeCell ref="A119:E119"/>
    <mergeCell ref="A120:E120"/>
    <mergeCell ref="A121:E121"/>
    <mergeCell ref="E122:F122"/>
    <mergeCell ref="A123:B123"/>
    <mergeCell ref="C123:D123"/>
    <mergeCell ref="E123:F123"/>
    <mergeCell ref="A126:B126"/>
    <mergeCell ref="A127:B127"/>
    <mergeCell ref="A129:E130"/>
    <mergeCell ref="G18:I18"/>
    <mergeCell ref="G19:I19"/>
    <mergeCell ref="G20:I20"/>
    <mergeCell ref="G21:I21"/>
    <mergeCell ref="D19:F19"/>
    <mergeCell ref="A88:E88"/>
    <mergeCell ref="A77:B77"/>
    <mergeCell ref="A79:E80"/>
    <mergeCell ref="A81:E81"/>
    <mergeCell ref="A82:E82"/>
    <mergeCell ref="A83:E83"/>
    <mergeCell ref="A71:E71"/>
    <mergeCell ref="A72:E72"/>
    <mergeCell ref="A66:E66"/>
    <mergeCell ref="A67:E67"/>
    <mergeCell ref="A53:E53"/>
    <mergeCell ref="A54:E54"/>
    <mergeCell ref="A55:E55"/>
    <mergeCell ref="A63:E64"/>
    <mergeCell ref="A3:I3"/>
    <mergeCell ref="A4:E5"/>
    <mergeCell ref="H4:I4"/>
    <mergeCell ref="F4:G5"/>
    <mergeCell ref="N19:O19"/>
    <mergeCell ref="N20:O20"/>
    <mergeCell ref="K23:M24"/>
    <mergeCell ref="N23:N24"/>
    <mergeCell ref="K11:O14"/>
    <mergeCell ref="F14:G14"/>
    <mergeCell ref="F13:G13"/>
    <mergeCell ref="F12:G12"/>
    <mergeCell ref="F11:G11"/>
    <mergeCell ref="F10:G10"/>
    <mergeCell ref="F9:G9"/>
    <mergeCell ref="F8:G8"/>
    <mergeCell ref="F7:G7"/>
    <mergeCell ref="F6:G6"/>
    <mergeCell ref="A14:E14"/>
    <mergeCell ref="A13:E13"/>
    <mergeCell ref="A12:E12"/>
    <mergeCell ref="A11:E11"/>
    <mergeCell ref="A10:E10"/>
    <mergeCell ref="A9:E9"/>
    <mergeCell ref="A106:B106"/>
    <mergeCell ref="C106:D106"/>
    <mergeCell ref="E106:F106"/>
    <mergeCell ref="A122:B122"/>
    <mergeCell ref="C122:D122"/>
    <mergeCell ref="N119:O119"/>
    <mergeCell ref="N135:O135"/>
    <mergeCell ref="N136:O136"/>
    <mergeCell ref="N52:O52"/>
    <mergeCell ref="N53:O53"/>
    <mergeCell ref="N69:O69"/>
    <mergeCell ref="N70:O70"/>
    <mergeCell ref="N85:O85"/>
    <mergeCell ref="N86:O86"/>
    <mergeCell ref="N101:O101"/>
    <mergeCell ref="N102:O102"/>
    <mergeCell ref="N118:O118"/>
    <mergeCell ref="K60:O67"/>
    <mergeCell ref="K108:O115"/>
    <mergeCell ref="G95:G96"/>
    <mergeCell ref="H95:I95"/>
    <mergeCell ref="A92:B92"/>
    <mergeCell ref="A93:B93"/>
    <mergeCell ref="G129:G130"/>
    <mergeCell ref="A140:B140"/>
    <mergeCell ref="C140:D140"/>
    <mergeCell ref="E140:F140"/>
    <mergeCell ref="E56:F56"/>
    <mergeCell ref="A56:B56"/>
    <mergeCell ref="C56:D56"/>
    <mergeCell ref="A73:B73"/>
    <mergeCell ref="C73:D73"/>
    <mergeCell ref="E73:F73"/>
    <mergeCell ref="A74:B74"/>
    <mergeCell ref="C74:D74"/>
    <mergeCell ref="E74:F74"/>
    <mergeCell ref="A57:B57"/>
    <mergeCell ref="C57:D57"/>
    <mergeCell ref="E57:F57"/>
    <mergeCell ref="A89:B89"/>
    <mergeCell ref="C89:D89"/>
    <mergeCell ref="E89:F89"/>
    <mergeCell ref="A90:B90"/>
    <mergeCell ref="C90:D90"/>
    <mergeCell ref="E90:F90"/>
    <mergeCell ref="A105:B105"/>
    <mergeCell ref="C105:D105"/>
    <mergeCell ref="E105:F105"/>
  </mergeCells>
  <conditionalFormatting sqref="K21">
    <cfRule type="expression" dxfId="56" priority="9">
      <formula>$G$21&gt;MAX($N$19:$O$20)</formula>
    </cfRule>
  </conditionalFormatting>
  <conditionalFormatting sqref="N23:N41">
    <cfRule type="cellIs" dxfId="55" priority="8" operator="lessThan">
      <formula>0.2</formula>
    </cfRule>
  </conditionalFormatting>
  <conditionalFormatting sqref="N55">
    <cfRule type="cellIs" dxfId="54" priority="6" operator="lessThan">
      <formula>0.2</formula>
    </cfRule>
  </conditionalFormatting>
  <conditionalFormatting sqref="N72">
    <cfRule type="cellIs" dxfId="53" priority="5" operator="lessThan">
      <formula>0.2</formula>
    </cfRule>
  </conditionalFormatting>
  <conditionalFormatting sqref="N88">
    <cfRule type="cellIs" dxfId="52" priority="4" operator="lessThan">
      <formula>0.2</formula>
    </cfRule>
  </conditionalFormatting>
  <conditionalFormatting sqref="N104">
    <cfRule type="cellIs" dxfId="51" priority="3" operator="lessThan">
      <formula>0.2</formula>
    </cfRule>
  </conditionalFormatting>
  <conditionalFormatting sqref="N121">
    <cfRule type="cellIs" dxfId="50" priority="2" operator="lessThan">
      <formula>0.2</formula>
    </cfRule>
  </conditionalFormatting>
  <conditionalFormatting sqref="N138">
    <cfRule type="cellIs" dxfId="49" priority="1" operator="lessThan">
      <formula>0.2</formula>
    </cfRule>
  </conditionalFormatting>
  <dataValidations disablePrompts="1" count="1">
    <dataValidation type="list" allowBlank="1" showInputMessage="1" showErrorMessage="1" sqref="A60:B60 A76:B76 A92:B92 A109:B109 A126:B126 A43:B43" xr:uid="{8ED93D6E-A674-48B0-A614-BD0BA3233005}">
      <formula1>PartAgencies</formula1>
    </dataValidation>
  </dataValidations>
  <pageMargins left="0.7" right="0.5" top="0.75" bottom="0.75" header="0.3" footer="0.3"/>
  <pageSetup firstPageNumber="8" fitToHeight="0" orientation="portrait" blackAndWhite="1" useFirstPageNumber="1" r:id="rId1"/>
  <headerFooter>
    <oddHeader>&amp;L&amp;"Arial,Bold"
SECTION 4: FUNDING NEEDS / COSTS FOR PROPOSED PROJECT BY TASK&amp;R&amp;"Arial,Bold"&amp;8INSERT&amp;"Arial,Regular" Project Name</oddHeader>
    <oddFooter>&amp;C&amp;P</oddFooter>
  </headerFooter>
  <rowBreaks count="2" manualBreakCount="2">
    <brk id="41" max="8" man="1"/>
    <brk id="91" max="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BE37-B595-49F1-AE1C-EC2D085C9A5A}">
  <sheetPr codeName="Sheet15"/>
  <dimension ref="A1:P59"/>
  <sheetViews>
    <sheetView view="pageLayout" topLeftCell="A40" zoomScaleNormal="100" workbookViewId="0">
      <selection activeCell="I64" sqref="I64"/>
    </sheetView>
  </sheetViews>
  <sheetFormatPr defaultRowHeight="12.75" x14ac:dyDescent="0.2"/>
  <cols>
    <col min="1" max="1" width="4.7109375" customWidth="1"/>
    <col min="2" max="2" width="13.85546875" customWidth="1"/>
    <col min="3" max="3" width="29.7109375" customWidth="1"/>
    <col min="4" max="5" width="11.7109375" customWidth="1"/>
    <col min="6" max="6" width="13.7109375" customWidth="1"/>
    <col min="7" max="7" width="7.5703125" style="180" customWidth="1"/>
    <col min="8" max="9" width="12.5703125" customWidth="1"/>
    <col min="10" max="10" width="11.7109375" customWidth="1"/>
  </cols>
  <sheetData>
    <row r="1" spans="1:10" x14ac:dyDescent="0.2">
      <c r="A1" s="16" t="s">
        <v>177</v>
      </c>
    </row>
    <row r="2" spans="1:10" ht="7.9" customHeight="1" thickBot="1" x14ac:dyDescent="0.25"/>
    <row r="3" spans="1:10" x14ac:dyDescent="0.2">
      <c r="A3" s="688" t="s">
        <v>178</v>
      </c>
      <c r="B3" s="690" t="s">
        <v>179</v>
      </c>
      <c r="C3" s="692" t="s">
        <v>180</v>
      </c>
      <c r="D3" s="682" t="s">
        <v>181</v>
      </c>
      <c r="E3" s="683"/>
      <c r="F3" s="683"/>
      <c r="G3" s="684"/>
      <c r="H3" s="685" t="s">
        <v>182</v>
      </c>
      <c r="I3" s="686"/>
      <c r="J3" s="687"/>
    </row>
    <row r="4" spans="1:10" ht="24.75" thickBot="1" x14ac:dyDescent="0.25">
      <c r="A4" s="689"/>
      <c r="B4" s="691"/>
      <c r="C4" s="693"/>
      <c r="D4" s="396" t="s">
        <v>183</v>
      </c>
      <c r="E4" s="397" t="s">
        <v>184</v>
      </c>
      <c r="F4" s="398" t="s">
        <v>185</v>
      </c>
      <c r="G4" s="402" t="s">
        <v>186</v>
      </c>
      <c r="H4" s="403" t="s">
        <v>187</v>
      </c>
      <c r="I4" s="404" t="s">
        <v>146</v>
      </c>
      <c r="J4" s="405" t="s">
        <v>147</v>
      </c>
    </row>
    <row r="5" spans="1:10" s="47" customFormat="1" x14ac:dyDescent="0.2">
      <c r="A5" s="406">
        <f>'Appendix B.2'!A8</f>
        <v>1</v>
      </c>
      <c r="B5" s="407" t="str">
        <f>'Appendix B.2'!B8</f>
        <v>Select an Agency</v>
      </c>
      <c r="C5" s="408" t="str">
        <f>'Appendix B.2'!C8</f>
        <v/>
      </c>
      <c r="D5" s="399">
        <f ca="1">+'Appendix B.2'!AL8</f>
        <v>0</v>
      </c>
      <c r="E5" s="400">
        <f ca="1">+SUM('Appendix B.2'!AM8:AO8)</f>
        <v>0</v>
      </c>
      <c r="F5" s="409">
        <f t="shared" ref="F5:F7" ca="1" si="0">+SUM(D5:E5)</f>
        <v>0</v>
      </c>
      <c r="G5" s="410" t="str">
        <f>+'Appendix B.3'!AL7</f>
        <v/>
      </c>
      <c r="H5" s="411">
        <f ca="1">+'Appendix B.2'!AQ8</f>
        <v>0</v>
      </c>
      <c r="I5" s="412">
        <f ca="1">+'Appendix B.2'!AR8</f>
        <v>0</v>
      </c>
      <c r="J5" s="413">
        <f>+'Appendix B.2'!AS8</f>
        <v>0</v>
      </c>
    </row>
    <row r="6" spans="1:10" s="47" customFormat="1" x14ac:dyDescent="0.2">
      <c r="A6" s="414">
        <f>'Appendix B.2'!A9</f>
        <v>2</v>
      </c>
      <c r="B6" s="415">
        <f>'Appendix B.2'!B9</f>
        <v>0</v>
      </c>
      <c r="C6" s="416" t="str">
        <f>'Appendix B.2'!C9</f>
        <v/>
      </c>
      <c r="D6" s="202">
        <f ca="1">+'Appendix B.2'!AL9</f>
        <v>0</v>
      </c>
      <c r="E6" s="401">
        <f ca="1">+SUM('Appendix B.2'!AM9:AO9)</f>
        <v>0</v>
      </c>
      <c r="F6" s="417">
        <f t="shared" ca="1" si="0"/>
        <v>0</v>
      </c>
      <c r="G6" s="418" t="str">
        <f>+'Appendix B.3'!AL8</f>
        <v/>
      </c>
      <c r="H6" s="419">
        <f ca="1">+'Appendix B.2'!AQ9</f>
        <v>0</v>
      </c>
      <c r="I6" s="420">
        <f ca="1">+'Appendix B.2'!AR9</f>
        <v>0</v>
      </c>
      <c r="J6" s="421">
        <f>+'Appendix B.2'!AS9</f>
        <v>0</v>
      </c>
    </row>
    <row r="7" spans="1:10" s="47" customFormat="1" x14ac:dyDescent="0.2">
      <c r="A7" s="422">
        <f>'Appendix B.2'!A10</f>
        <v>3</v>
      </c>
      <c r="B7" s="423">
        <f>'Appendix B.2'!B10</f>
        <v>0</v>
      </c>
      <c r="C7" s="424" t="str">
        <f>'Appendix B.2'!C10</f>
        <v/>
      </c>
      <c r="D7" s="202">
        <f ca="1">+'Appendix B.2'!AL10</f>
        <v>0</v>
      </c>
      <c r="E7" s="401">
        <f ca="1">+SUM('Appendix B.2'!AM10:AO10)</f>
        <v>0</v>
      </c>
      <c r="F7" s="417">
        <f t="shared" ca="1" si="0"/>
        <v>0</v>
      </c>
      <c r="G7" s="425" t="str">
        <f>+'Appendix B.3'!AL9</f>
        <v/>
      </c>
      <c r="H7" s="419">
        <f ca="1">+'Appendix B.2'!AQ10</f>
        <v>0</v>
      </c>
      <c r="I7" s="420">
        <f ca="1">+'Appendix B.2'!AR10</f>
        <v>0</v>
      </c>
      <c r="J7" s="421">
        <f>+'Appendix B.2'!AS10</f>
        <v>0</v>
      </c>
    </row>
    <row r="8" spans="1:10" s="47" customFormat="1" x14ac:dyDescent="0.2">
      <c r="A8" s="422">
        <f>'Appendix B.2'!A11</f>
        <v>4</v>
      </c>
      <c r="B8" s="423">
        <f>'Appendix B.2'!B11</f>
        <v>0</v>
      </c>
      <c r="C8" s="424" t="str">
        <f>'Appendix B.2'!C11</f>
        <v/>
      </c>
      <c r="D8" s="202">
        <f ca="1">+'Appendix B.2'!AL11</f>
        <v>0</v>
      </c>
      <c r="E8" s="401">
        <f ca="1">+SUM('Appendix B.2'!AM11:AO11)</f>
        <v>0</v>
      </c>
      <c r="F8" s="417">
        <f t="shared" ref="F8:F39" ca="1" si="1">+SUM(D8:E8)</f>
        <v>0</v>
      </c>
      <c r="G8" s="425" t="str">
        <f>+'Appendix B.3'!AL10</f>
        <v/>
      </c>
      <c r="H8" s="419">
        <f ca="1">+'Appendix B.2'!AQ11</f>
        <v>0</v>
      </c>
      <c r="I8" s="420">
        <f ca="1">+'Appendix B.2'!AR11</f>
        <v>0</v>
      </c>
      <c r="J8" s="421">
        <f>+'Appendix B.2'!AS11</f>
        <v>0</v>
      </c>
    </row>
    <row r="9" spans="1:10" s="47" customFormat="1" x14ac:dyDescent="0.2">
      <c r="A9" s="422">
        <f>'Appendix B.2'!A12</f>
        <v>5</v>
      </c>
      <c r="B9" s="423">
        <f>'Appendix B.2'!B12</f>
        <v>0</v>
      </c>
      <c r="C9" s="424" t="str">
        <f>'Appendix B.2'!C12</f>
        <v/>
      </c>
      <c r="D9" s="202">
        <f ca="1">+'Appendix B.2'!AL12</f>
        <v>0</v>
      </c>
      <c r="E9" s="401">
        <f ca="1">+SUM('Appendix B.2'!AM12:AO12)</f>
        <v>0</v>
      </c>
      <c r="F9" s="417">
        <f t="shared" ca="1" si="1"/>
        <v>0</v>
      </c>
      <c r="G9" s="425" t="str">
        <f>+'Appendix B.3'!AL11</f>
        <v/>
      </c>
      <c r="H9" s="419">
        <f ca="1">+'Appendix B.2'!AQ12</f>
        <v>0</v>
      </c>
      <c r="I9" s="420">
        <f ca="1">+'Appendix B.2'!AR12</f>
        <v>0</v>
      </c>
      <c r="J9" s="421">
        <f>+'Appendix B.2'!AS12</f>
        <v>0</v>
      </c>
    </row>
    <row r="10" spans="1:10" s="47" customFormat="1" x14ac:dyDescent="0.2">
      <c r="A10" s="422">
        <f>'Appendix B.2'!A13</f>
        <v>6</v>
      </c>
      <c r="B10" s="423">
        <f>'Appendix B.2'!B13</f>
        <v>0</v>
      </c>
      <c r="C10" s="424" t="str">
        <f>'Appendix B.2'!C13</f>
        <v/>
      </c>
      <c r="D10" s="202">
        <f ca="1">+'Appendix B.2'!AL13</f>
        <v>0</v>
      </c>
      <c r="E10" s="401">
        <f ca="1">+SUM('Appendix B.2'!AM13:AO13)</f>
        <v>0</v>
      </c>
      <c r="F10" s="417">
        <f t="shared" ca="1" si="1"/>
        <v>0</v>
      </c>
      <c r="G10" s="425" t="str">
        <f>+'Appendix B.3'!AL12</f>
        <v/>
      </c>
      <c r="H10" s="419">
        <f ca="1">+'Appendix B.2'!AQ13</f>
        <v>0</v>
      </c>
      <c r="I10" s="420">
        <f ca="1">+'Appendix B.2'!AR13</f>
        <v>0</v>
      </c>
      <c r="J10" s="421">
        <f>+'Appendix B.2'!AS13</f>
        <v>0</v>
      </c>
    </row>
    <row r="11" spans="1:10" s="47" customFormat="1" x14ac:dyDescent="0.2">
      <c r="A11" s="422">
        <f>'Appendix B.2'!A14</f>
        <v>7</v>
      </c>
      <c r="B11" s="423">
        <f>'Appendix B.2'!B14</f>
        <v>0</v>
      </c>
      <c r="C11" s="424" t="str">
        <f>'Appendix B.2'!C14</f>
        <v/>
      </c>
      <c r="D11" s="202">
        <f ca="1">+'Appendix B.2'!AL14</f>
        <v>0</v>
      </c>
      <c r="E11" s="401">
        <f ca="1">+SUM('Appendix B.2'!AM14:AO14)</f>
        <v>0</v>
      </c>
      <c r="F11" s="417">
        <f t="shared" ca="1" si="1"/>
        <v>0</v>
      </c>
      <c r="G11" s="425" t="str">
        <f>+'Appendix B.3'!AL13</f>
        <v/>
      </c>
      <c r="H11" s="419">
        <f ca="1">+'Appendix B.2'!AQ14</f>
        <v>0</v>
      </c>
      <c r="I11" s="420">
        <f ca="1">+'Appendix B.2'!AR14</f>
        <v>0</v>
      </c>
      <c r="J11" s="421">
        <f>+'Appendix B.2'!AS14</f>
        <v>0</v>
      </c>
    </row>
    <row r="12" spans="1:10" s="47" customFormat="1" x14ac:dyDescent="0.2">
      <c r="A12" s="422">
        <f>'Appendix B.2'!A15</f>
        <v>8</v>
      </c>
      <c r="B12" s="423">
        <f>'Appendix B.2'!B15</f>
        <v>0</v>
      </c>
      <c r="C12" s="424" t="str">
        <f>'Appendix B.2'!C15</f>
        <v/>
      </c>
      <c r="D12" s="202">
        <f ca="1">+'Appendix B.2'!AL15</f>
        <v>0</v>
      </c>
      <c r="E12" s="401">
        <f ca="1">+SUM('Appendix B.2'!AM15:AO15)</f>
        <v>0</v>
      </c>
      <c r="F12" s="417">
        <f t="shared" ca="1" si="1"/>
        <v>0</v>
      </c>
      <c r="G12" s="425" t="str">
        <f>+'Appendix B.3'!AL14</f>
        <v/>
      </c>
      <c r="H12" s="419">
        <f ca="1">+'Appendix B.2'!AQ15</f>
        <v>0</v>
      </c>
      <c r="I12" s="420">
        <f ca="1">+'Appendix B.2'!AR15</f>
        <v>0</v>
      </c>
      <c r="J12" s="421">
        <f>+'Appendix B.2'!AS15</f>
        <v>0</v>
      </c>
    </row>
    <row r="13" spans="1:10" s="47" customFormat="1" x14ac:dyDescent="0.2">
      <c r="A13" s="422">
        <f>'Appendix B.2'!A16</f>
        <v>9</v>
      </c>
      <c r="B13" s="423">
        <f>'Appendix B.2'!B16</f>
        <v>0</v>
      </c>
      <c r="C13" s="424" t="str">
        <f>'Appendix B.2'!C16</f>
        <v/>
      </c>
      <c r="D13" s="202">
        <f ca="1">+'Appendix B.2'!AL16</f>
        <v>0</v>
      </c>
      <c r="E13" s="401">
        <f ca="1">+SUM('Appendix B.2'!AM16:AO16)</f>
        <v>0</v>
      </c>
      <c r="F13" s="417">
        <f t="shared" ca="1" si="1"/>
        <v>0</v>
      </c>
      <c r="G13" s="425" t="str">
        <f>+'Appendix B.3'!AL15</f>
        <v/>
      </c>
      <c r="H13" s="419">
        <f ca="1">+'Appendix B.2'!AQ16</f>
        <v>0</v>
      </c>
      <c r="I13" s="420">
        <f ca="1">+'Appendix B.2'!AR16</f>
        <v>0</v>
      </c>
      <c r="J13" s="421">
        <f>+'Appendix B.2'!AS16</f>
        <v>0</v>
      </c>
    </row>
    <row r="14" spans="1:10" s="47" customFormat="1" x14ac:dyDescent="0.2">
      <c r="A14" s="422">
        <f>'Appendix B.2'!A17</f>
        <v>10</v>
      </c>
      <c r="B14" s="423">
        <f>'Appendix B.2'!B17</f>
        <v>0</v>
      </c>
      <c r="C14" s="424" t="str">
        <f>'Appendix B.2'!C17</f>
        <v/>
      </c>
      <c r="D14" s="202">
        <f ca="1">+'Appendix B.2'!AL17</f>
        <v>0</v>
      </c>
      <c r="E14" s="401">
        <f ca="1">+SUM('Appendix B.2'!AM17:AO17)</f>
        <v>0</v>
      </c>
      <c r="F14" s="417">
        <f t="shared" ca="1" si="1"/>
        <v>0</v>
      </c>
      <c r="G14" s="425" t="str">
        <f>+'Appendix B.3'!AL16</f>
        <v/>
      </c>
      <c r="H14" s="419">
        <f ca="1">+'Appendix B.2'!AQ17</f>
        <v>0</v>
      </c>
      <c r="I14" s="420">
        <f ca="1">+'Appendix B.2'!AR17</f>
        <v>0</v>
      </c>
      <c r="J14" s="421">
        <f>+'Appendix B.2'!AS17</f>
        <v>0</v>
      </c>
    </row>
    <row r="15" spans="1:10" s="47" customFormat="1" x14ac:dyDescent="0.2">
      <c r="A15" s="422">
        <f>'Appendix B.2'!A18</f>
        <v>11</v>
      </c>
      <c r="B15" s="423">
        <f>'Appendix B.2'!B18</f>
        <v>0</v>
      </c>
      <c r="C15" s="424" t="str">
        <f>'Appendix B.2'!C18</f>
        <v/>
      </c>
      <c r="D15" s="202">
        <f ca="1">+'Appendix B.2'!AL18</f>
        <v>0</v>
      </c>
      <c r="E15" s="401">
        <f ca="1">+SUM('Appendix B.2'!AM18:AO18)</f>
        <v>0</v>
      </c>
      <c r="F15" s="417">
        <f t="shared" ca="1" si="1"/>
        <v>0</v>
      </c>
      <c r="G15" s="425" t="str">
        <f>+'Appendix B.3'!AL17</f>
        <v/>
      </c>
      <c r="H15" s="419">
        <f ca="1">+'Appendix B.2'!AQ18</f>
        <v>0</v>
      </c>
      <c r="I15" s="420">
        <f ca="1">+'Appendix B.2'!AR18</f>
        <v>0</v>
      </c>
      <c r="J15" s="421">
        <f>+'Appendix B.2'!AS18</f>
        <v>0</v>
      </c>
    </row>
    <row r="16" spans="1:10" s="47" customFormat="1" x14ac:dyDescent="0.2">
      <c r="A16" s="422">
        <f>'Appendix B.2'!A19</f>
        <v>12</v>
      </c>
      <c r="B16" s="423">
        <f>'Appendix B.2'!B19</f>
        <v>0</v>
      </c>
      <c r="C16" s="424" t="str">
        <f>'Appendix B.2'!C19</f>
        <v/>
      </c>
      <c r="D16" s="202">
        <f ca="1">+'Appendix B.2'!AL19</f>
        <v>0</v>
      </c>
      <c r="E16" s="401">
        <f ca="1">+SUM('Appendix B.2'!AM19:AO19)</f>
        <v>0</v>
      </c>
      <c r="F16" s="417">
        <f t="shared" ca="1" si="1"/>
        <v>0</v>
      </c>
      <c r="G16" s="425" t="str">
        <f>+'Appendix B.3'!AL18</f>
        <v/>
      </c>
      <c r="H16" s="419">
        <f ca="1">+'Appendix B.2'!AQ19</f>
        <v>0</v>
      </c>
      <c r="I16" s="420">
        <f ca="1">+'Appendix B.2'!AR19</f>
        <v>0</v>
      </c>
      <c r="J16" s="421">
        <f>+'Appendix B.2'!AS19</f>
        <v>0</v>
      </c>
    </row>
    <row r="17" spans="1:10" s="47" customFormat="1" x14ac:dyDescent="0.2">
      <c r="A17" s="422">
        <f>'Appendix B.2'!A20</f>
        <v>13</v>
      </c>
      <c r="B17" s="423">
        <f>'Appendix B.2'!B20</f>
        <v>0</v>
      </c>
      <c r="C17" s="424" t="str">
        <f>'Appendix B.2'!C20</f>
        <v/>
      </c>
      <c r="D17" s="202">
        <f ca="1">+'Appendix B.2'!AL20</f>
        <v>0</v>
      </c>
      <c r="E17" s="401">
        <f ca="1">+SUM('Appendix B.2'!AM20:AO20)</f>
        <v>0</v>
      </c>
      <c r="F17" s="417">
        <f t="shared" ca="1" si="1"/>
        <v>0</v>
      </c>
      <c r="G17" s="425" t="str">
        <f>+'Appendix B.3'!AL19</f>
        <v/>
      </c>
      <c r="H17" s="419">
        <f ca="1">+'Appendix B.2'!AQ20</f>
        <v>0</v>
      </c>
      <c r="I17" s="420">
        <f ca="1">+'Appendix B.2'!AR20</f>
        <v>0</v>
      </c>
      <c r="J17" s="421">
        <f>+'Appendix B.2'!AS20</f>
        <v>0</v>
      </c>
    </row>
    <row r="18" spans="1:10" s="47" customFormat="1" x14ac:dyDescent="0.2">
      <c r="A18" s="422">
        <f>'Appendix B.2'!A21</f>
        <v>14</v>
      </c>
      <c r="B18" s="423">
        <f>'Appendix B.2'!B21</f>
        <v>0</v>
      </c>
      <c r="C18" s="424" t="str">
        <f>'Appendix B.2'!C21</f>
        <v/>
      </c>
      <c r="D18" s="202">
        <f ca="1">+'Appendix B.2'!AL21</f>
        <v>0</v>
      </c>
      <c r="E18" s="401">
        <f ca="1">+SUM('Appendix B.2'!AM21:AO21)</f>
        <v>0</v>
      </c>
      <c r="F18" s="417">
        <f t="shared" ca="1" si="1"/>
        <v>0</v>
      </c>
      <c r="G18" s="425" t="str">
        <f>+'Appendix B.3'!AL20</f>
        <v/>
      </c>
      <c r="H18" s="419">
        <f ca="1">+'Appendix B.2'!AQ21</f>
        <v>0</v>
      </c>
      <c r="I18" s="420">
        <f ca="1">+'Appendix B.2'!AR21</f>
        <v>0</v>
      </c>
      <c r="J18" s="421">
        <f>+'Appendix B.2'!AS21</f>
        <v>0</v>
      </c>
    </row>
    <row r="19" spans="1:10" s="47" customFormat="1" x14ac:dyDescent="0.2">
      <c r="A19" s="422">
        <f>'Appendix B.2'!A22</f>
        <v>15</v>
      </c>
      <c r="B19" s="423">
        <f>'Appendix B.2'!B22</f>
        <v>0</v>
      </c>
      <c r="C19" s="424" t="str">
        <f>'Appendix B.2'!C22</f>
        <v/>
      </c>
      <c r="D19" s="202">
        <f ca="1">+'Appendix B.2'!AL22</f>
        <v>0</v>
      </c>
      <c r="E19" s="401">
        <f ca="1">+SUM('Appendix B.2'!AM22:AO22)</f>
        <v>0</v>
      </c>
      <c r="F19" s="417">
        <f t="shared" ca="1" si="1"/>
        <v>0</v>
      </c>
      <c r="G19" s="425" t="str">
        <f>+'Appendix B.3'!AL21</f>
        <v/>
      </c>
      <c r="H19" s="419">
        <f ca="1">+'Appendix B.2'!AQ22</f>
        <v>0</v>
      </c>
      <c r="I19" s="420">
        <f ca="1">+'Appendix B.2'!AR22</f>
        <v>0</v>
      </c>
      <c r="J19" s="421">
        <f>+'Appendix B.2'!AS22</f>
        <v>0</v>
      </c>
    </row>
    <row r="20" spans="1:10" s="47" customFormat="1" x14ac:dyDescent="0.2">
      <c r="A20" s="422">
        <f>'Appendix B.2'!A23</f>
        <v>16</v>
      </c>
      <c r="B20" s="423">
        <f>'Appendix B.2'!B23</f>
        <v>0</v>
      </c>
      <c r="C20" s="424" t="str">
        <f>'Appendix B.2'!C23</f>
        <v/>
      </c>
      <c r="D20" s="202">
        <f ca="1">+'Appendix B.2'!AL23</f>
        <v>0</v>
      </c>
      <c r="E20" s="401">
        <f ca="1">+SUM('Appendix B.2'!AM23:AO23)</f>
        <v>0</v>
      </c>
      <c r="F20" s="417">
        <f t="shared" ca="1" si="1"/>
        <v>0</v>
      </c>
      <c r="G20" s="425" t="str">
        <f>+'Appendix B.3'!AL22</f>
        <v/>
      </c>
      <c r="H20" s="419">
        <f ca="1">+'Appendix B.2'!AQ23</f>
        <v>0</v>
      </c>
      <c r="I20" s="420">
        <f ca="1">+'Appendix B.2'!AR23</f>
        <v>0</v>
      </c>
      <c r="J20" s="421">
        <f>+'Appendix B.2'!AS23</f>
        <v>0</v>
      </c>
    </row>
    <row r="21" spans="1:10" s="47" customFormat="1" x14ac:dyDescent="0.2">
      <c r="A21" s="422">
        <f>'Appendix B.2'!A24</f>
        <v>17</v>
      </c>
      <c r="B21" s="423">
        <f>'Appendix B.2'!B24</f>
        <v>0</v>
      </c>
      <c r="C21" s="424" t="str">
        <f>'Appendix B.2'!C24</f>
        <v/>
      </c>
      <c r="D21" s="202">
        <f ca="1">+'Appendix B.2'!AL24</f>
        <v>0</v>
      </c>
      <c r="E21" s="401">
        <f ca="1">+SUM('Appendix B.2'!AM24:AO24)</f>
        <v>0</v>
      </c>
      <c r="F21" s="417">
        <f t="shared" ca="1" si="1"/>
        <v>0</v>
      </c>
      <c r="G21" s="425" t="str">
        <f>+'Appendix B.3'!AL23</f>
        <v/>
      </c>
      <c r="H21" s="419">
        <f ca="1">+'Appendix B.2'!AQ24</f>
        <v>0</v>
      </c>
      <c r="I21" s="420">
        <f ca="1">+'Appendix B.2'!AR24</f>
        <v>0</v>
      </c>
      <c r="J21" s="421">
        <f>+'Appendix B.2'!AS24</f>
        <v>0</v>
      </c>
    </row>
    <row r="22" spans="1:10" s="47" customFormat="1" x14ac:dyDescent="0.2">
      <c r="A22" s="422">
        <f>'Appendix B.2'!A25</f>
        <v>18</v>
      </c>
      <c r="B22" s="423">
        <f>'Appendix B.2'!B25</f>
        <v>0</v>
      </c>
      <c r="C22" s="424" t="str">
        <f>'Appendix B.2'!C25</f>
        <v/>
      </c>
      <c r="D22" s="202">
        <f ca="1">+'Appendix B.2'!AL25</f>
        <v>0</v>
      </c>
      <c r="E22" s="401">
        <f ca="1">+SUM('Appendix B.2'!AM25:AO25)</f>
        <v>0</v>
      </c>
      <c r="F22" s="417">
        <f t="shared" ca="1" si="1"/>
        <v>0</v>
      </c>
      <c r="G22" s="425" t="str">
        <f>+'Appendix B.3'!AL24</f>
        <v/>
      </c>
      <c r="H22" s="419">
        <f ca="1">+'Appendix B.2'!AQ25</f>
        <v>0</v>
      </c>
      <c r="I22" s="420">
        <f ca="1">+'Appendix B.2'!AR25</f>
        <v>0</v>
      </c>
      <c r="J22" s="421">
        <f>+'Appendix B.2'!AS25</f>
        <v>0</v>
      </c>
    </row>
    <row r="23" spans="1:10" s="47" customFormat="1" x14ac:dyDescent="0.2">
      <c r="A23" s="422">
        <f>'Appendix B.2'!A26</f>
        <v>19</v>
      </c>
      <c r="B23" s="423">
        <f>'Appendix B.2'!B26</f>
        <v>0</v>
      </c>
      <c r="C23" s="424" t="str">
        <f>'Appendix B.2'!C26</f>
        <v/>
      </c>
      <c r="D23" s="202">
        <f ca="1">+'Appendix B.2'!AL26</f>
        <v>0</v>
      </c>
      <c r="E23" s="401">
        <f ca="1">+SUM('Appendix B.2'!AM26:AO26)</f>
        <v>0</v>
      </c>
      <c r="F23" s="417">
        <f t="shared" ca="1" si="1"/>
        <v>0</v>
      </c>
      <c r="G23" s="425" t="str">
        <f>+'Appendix B.3'!AL25</f>
        <v/>
      </c>
      <c r="H23" s="419">
        <f ca="1">+'Appendix B.2'!AQ26</f>
        <v>0</v>
      </c>
      <c r="I23" s="420">
        <f ca="1">+'Appendix B.2'!AR26</f>
        <v>0</v>
      </c>
      <c r="J23" s="421">
        <f>+'Appendix B.2'!AS26</f>
        <v>0</v>
      </c>
    </row>
    <row r="24" spans="1:10" s="47" customFormat="1" x14ac:dyDescent="0.2">
      <c r="A24" s="422">
        <f>'Appendix B.2'!A27</f>
        <v>20</v>
      </c>
      <c r="B24" s="423">
        <f>'Appendix B.2'!B27</f>
        <v>0</v>
      </c>
      <c r="C24" s="424" t="str">
        <f>'Appendix B.2'!C27</f>
        <v/>
      </c>
      <c r="D24" s="202">
        <f ca="1">+'Appendix B.2'!AL27</f>
        <v>0</v>
      </c>
      <c r="E24" s="401">
        <f ca="1">+SUM('Appendix B.2'!AM27:AO27)</f>
        <v>0</v>
      </c>
      <c r="F24" s="417">
        <f t="shared" ca="1" si="1"/>
        <v>0</v>
      </c>
      <c r="G24" s="425" t="str">
        <f>+'Appendix B.3'!AL26</f>
        <v/>
      </c>
      <c r="H24" s="419">
        <f ca="1">+'Appendix B.2'!AQ27</f>
        <v>0</v>
      </c>
      <c r="I24" s="420">
        <f ca="1">+'Appendix B.2'!AR27</f>
        <v>0</v>
      </c>
      <c r="J24" s="421">
        <f>+'Appendix B.2'!AS27</f>
        <v>0</v>
      </c>
    </row>
    <row r="25" spans="1:10" s="47" customFormat="1" x14ac:dyDescent="0.2">
      <c r="A25" s="422">
        <f>'Appendix B.2'!A28</f>
        <v>21</v>
      </c>
      <c r="B25" s="423">
        <f>'Appendix B.2'!B28</f>
        <v>0</v>
      </c>
      <c r="C25" s="424" t="str">
        <f>'Appendix B.2'!C28</f>
        <v/>
      </c>
      <c r="D25" s="202">
        <f ca="1">+'Appendix B.2'!AL28</f>
        <v>0</v>
      </c>
      <c r="E25" s="401">
        <f ca="1">+SUM('Appendix B.2'!AM28:AO28)</f>
        <v>0</v>
      </c>
      <c r="F25" s="417">
        <f t="shared" ca="1" si="1"/>
        <v>0</v>
      </c>
      <c r="G25" s="425" t="str">
        <f>+'Appendix B.3'!AL27</f>
        <v/>
      </c>
      <c r="H25" s="419">
        <f ca="1">+'Appendix B.2'!AQ28</f>
        <v>0</v>
      </c>
      <c r="I25" s="420">
        <f ca="1">+'Appendix B.2'!AR28</f>
        <v>0</v>
      </c>
      <c r="J25" s="421">
        <f>+'Appendix B.2'!AS28</f>
        <v>0</v>
      </c>
    </row>
    <row r="26" spans="1:10" s="47" customFormat="1" x14ac:dyDescent="0.2">
      <c r="A26" s="422">
        <f>'Appendix B.2'!A29</f>
        <v>22</v>
      </c>
      <c r="B26" s="423">
        <f>'Appendix B.2'!B29</f>
        <v>0</v>
      </c>
      <c r="C26" s="424" t="str">
        <f>'Appendix B.2'!C29</f>
        <v/>
      </c>
      <c r="D26" s="202">
        <f ca="1">+'Appendix B.2'!AL29</f>
        <v>0</v>
      </c>
      <c r="E26" s="401">
        <f ca="1">+SUM('Appendix B.2'!AM29:AO29)</f>
        <v>0</v>
      </c>
      <c r="F26" s="417">
        <f t="shared" ca="1" si="1"/>
        <v>0</v>
      </c>
      <c r="G26" s="425" t="str">
        <f>+'Appendix B.3'!AL28</f>
        <v/>
      </c>
      <c r="H26" s="419">
        <f ca="1">+'Appendix B.2'!AQ29</f>
        <v>0</v>
      </c>
      <c r="I26" s="420">
        <f ca="1">+'Appendix B.2'!AR29</f>
        <v>0</v>
      </c>
      <c r="J26" s="421">
        <f>+'Appendix B.2'!AS29</f>
        <v>0</v>
      </c>
    </row>
    <row r="27" spans="1:10" s="47" customFormat="1" x14ac:dyDescent="0.2">
      <c r="A27" s="422">
        <f>'Appendix B.2'!A30</f>
        <v>23</v>
      </c>
      <c r="B27" s="423">
        <f>'Appendix B.2'!B30</f>
        <v>0</v>
      </c>
      <c r="C27" s="424" t="str">
        <f>'Appendix B.2'!C30</f>
        <v/>
      </c>
      <c r="D27" s="202">
        <f ca="1">+'Appendix B.2'!AL30</f>
        <v>0</v>
      </c>
      <c r="E27" s="401">
        <f ca="1">+SUM('Appendix B.2'!AM30:AO30)</f>
        <v>0</v>
      </c>
      <c r="F27" s="417">
        <f t="shared" ca="1" si="1"/>
        <v>0</v>
      </c>
      <c r="G27" s="425" t="str">
        <f>+'Appendix B.3'!AL29</f>
        <v/>
      </c>
      <c r="H27" s="419">
        <f ca="1">+'Appendix B.2'!AQ30</f>
        <v>0</v>
      </c>
      <c r="I27" s="420">
        <f ca="1">+'Appendix B.2'!AR30</f>
        <v>0</v>
      </c>
      <c r="J27" s="421">
        <f>+'Appendix B.2'!AS30</f>
        <v>0</v>
      </c>
    </row>
    <row r="28" spans="1:10" s="47" customFormat="1" x14ac:dyDescent="0.2">
      <c r="A28" s="422">
        <f>'Appendix B.2'!A31</f>
        <v>24</v>
      </c>
      <c r="B28" s="423">
        <f>'Appendix B.2'!B31</f>
        <v>0</v>
      </c>
      <c r="C28" s="424" t="str">
        <f>'Appendix B.2'!C31</f>
        <v/>
      </c>
      <c r="D28" s="202">
        <f ca="1">+'Appendix B.2'!AL31</f>
        <v>0</v>
      </c>
      <c r="E28" s="401">
        <f ca="1">+SUM('Appendix B.2'!AM31:AO31)</f>
        <v>0</v>
      </c>
      <c r="F28" s="417">
        <f t="shared" ca="1" si="1"/>
        <v>0</v>
      </c>
      <c r="G28" s="425" t="str">
        <f>+'Appendix B.3'!AL30</f>
        <v/>
      </c>
      <c r="H28" s="419">
        <f ca="1">+'Appendix B.2'!AQ31</f>
        <v>0</v>
      </c>
      <c r="I28" s="420">
        <f ca="1">+'Appendix B.2'!AR31</f>
        <v>0</v>
      </c>
      <c r="J28" s="421">
        <f>+'Appendix B.2'!AS31</f>
        <v>0</v>
      </c>
    </row>
    <row r="29" spans="1:10" s="47" customFormat="1" x14ac:dyDescent="0.2">
      <c r="A29" s="422">
        <f>'Appendix B.2'!A32</f>
        <v>25</v>
      </c>
      <c r="B29" s="423">
        <f>'Appendix B.2'!B32</f>
        <v>0</v>
      </c>
      <c r="C29" s="424" t="str">
        <f>'Appendix B.2'!C32</f>
        <v/>
      </c>
      <c r="D29" s="202">
        <f ca="1">+'Appendix B.2'!AL32</f>
        <v>0</v>
      </c>
      <c r="E29" s="401">
        <f ca="1">+SUM('Appendix B.2'!AM32:AO32)</f>
        <v>0</v>
      </c>
      <c r="F29" s="417">
        <f t="shared" ca="1" si="1"/>
        <v>0</v>
      </c>
      <c r="G29" s="425" t="str">
        <f>+'Appendix B.3'!AL31</f>
        <v/>
      </c>
      <c r="H29" s="419">
        <f ca="1">+'Appendix B.2'!AQ32</f>
        <v>0</v>
      </c>
      <c r="I29" s="420">
        <f ca="1">+'Appendix B.2'!AR32</f>
        <v>0</v>
      </c>
      <c r="J29" s="421">
        <f>+'Appendix B.2'!AS32</f>
        <v>0</v>
      </c>
    </row>
    <row r="30" spans="1:10" s="47" customFormat="1" x14ac:dyDescent="0.2">
      <c r="A30" s="422">
        <f>'Appendix B.2'!A33</f>
        <v>26</v>
      </c>
      <c r="B30" s="423">
        <f>'Appendix B.2'!B33</f>
        <v>0</v>
      </c>
      <c r="C30" s="424" t="str">
        <f>'Appendix B.2'!C33</f>
        <v/>
      </c>
      <c r="D30" s="202">
        <f ca="1">+'Appendix B.2'!AL33</f>
        <v>0</v>
      </c>
      <c r="E30" s="401">
        <f ca="1">+SUM('Appendix B.2'!AM33:AO33)</f>
        <v>0</v>
      </c>
      <c r="F30" s="417">
        <f t="shared" ca="1" si="1"/>
        <v>0</v>
      </c>
      <c r="G30" s="425" t="str">
        <f>+'Appendix B.3'!AL32</f>
        <v/>
      </c>
      <c r="H30" s="419">
        <f ca="1">+'Appendix B.2'!AQ33</f>
        <v>0</v>
      </c>
      <c r="I30" s="420">
        <f ca="1">+'Appendix B.2'!AR33</f>
        <v>0</v>
      </c>
      <c r="J30" s="421">
        <f>+'Appendix B.2'!AS33</f>
        <v>0</v>
      </c>
    </row>
    <row r="31" spans="1:10" s="47" customFormat="1" x14ac:dyDescent="0.2">
      <c r="A31" s="422">
        <f>'Appendix B.2'!A34</f>
        <v>27</v>
      </c>
      <c r="B31" s="423">
        <f>'Appendix B.2'!B34</f>
        <v>0</v>
      </c>
      <c r="C31" s="424" t="str">
        <f>'Appendix B.2'!C34</f>
        <v/>
      </c>
      <c r="D31" s="202">
        <f ca="1">+'Appendix B.2'!AL34</f>
        <v>0</v>
      </c>
      <c r="E31" s="401">
        <f ca="1">+SUM('Appendix B.2'!AM34:AO34)</f>
        <v>0</v>
      </c>
      <c r="F31" s="417">
        <f t="shared" ca="1" si="1"/>
        <v>0</v>
      </c>
      <c r="G31" s="425" t="str">
        <f>+'Appendix B.3'!AL33</f>
        <v/>
      </c>
      <c r="H31" s="419">
        <f ca="1">+'Appendix B.2'!AQ34</f>
        <v>0</v>
      </c>
      <c r="I31" s="420">
        <f ca="1">+'Appendix B.2'!AR34</f>
        <v>0</v>
      </c>
      <c r="J31" s="421">
        <f>+'Appendix B.2'!AS34</f>
        <v>0</v>
      </c>
    </row>
    <row r="32" spans="1:10" s="47" customFormat="1" x14ac:dyDescent="0.2">
      <c r="A32" s="422">
        <f>'Appendix B.2'!A35</f>
        <v>28</v>
      </c>
      <c r="B32" s="423">
        <f>'Appendix B.2'!B35</f>
        <v>0</v>
      </c>
      <c r="C32" s="424" t="str">
        <f>'Appendix B.2'!C35</f>
        <v/>
      </c>
      <c r="D32" s="202">
        <f ca="1">+'Appendix B.2'!AL35</f>
        <v>0</v>
      </c>
      <c r="E32" s="401">
        <f ca="1">+SUM('Appendix B.2'!AM35:AO35)</f>
        <v>0</v>
      </c>
      <c r="F32" s="417">
        <f t="shared" ca="1" si="1"/>
        <v>0</v>
      </c>
      <c r="G32" s="425" t="str">
        <f>+'Appendix B.3'!AL34</f>
        <v/>
      </c>
      <c r="H32" s="419">
        <f ca="1">+'Appendix B.2'!AQ35</f>
        <v>0</v>
      </c>
      <c r="I32" s="420">
        <f ca="1">+'Appendix B.2'!AR35</f>
        <v>0</v>
      </c>
      <c r="J32" s="421">
        <f>+'Appendix B.2'!AS35</f>
        <v>0</v>
      </c>
    </row>
    <row r="33" spans="1:16" s="47" customFormat="1" x14ac:dyDescent="0.2">
      <c r="A33" s="422">
        <f>'Appendix B.2'!A36</f>
        <v>29</v>
      </c>
      <c r="B33" s="423">
        <f>'Appendix B.2'!B36</f>
        <v>0</v>
      </c>
      <c r="C33" s="424" t="str">
        <f>'Appendix B.2'!C36</f>
        <v/>
      </c>
      <c r="D33" s="202">
        <f ca="1">+'Appendix B.2'!AL36</f>
        <v>0</v>
      </c>
      <c r="E33" s="401">
        <f ca="1">+SUM('Appendix B.2'!AM36:AO36)</f>
        <v>0</v>
      </c>
      <c r="F33" s="417">
        <f t="shared" ca="1" si="1"/>
        <v>0</v>
      </c>
      <c r="G33" s="425" t="str">
        <f>+'Appendix B.3'!AL35</f>
        <v/>
      </c>
      <c r="H33" s="419">
        <f ca="1">+'Appendix B.2'!AQ36</f>
        <v>0</v>
      </c>
      <c r="I33" s="420">
        <f ca="1">+'Appendix B.2'!AR36</f>
        <v>0</v>
      </c>
      <c r="J33" s="421">
        <f>+'Appendix B.2'!AS36</f>
        <v>0</v>
      </c>
    </row>
    <row r="34" spans="1:16" s="47" customFormat="1" x14ac:dyDescent="0.2">
      <c r="A34" s="422">
        <f>'Appendix B.2'!A37</f>
        <v>30</v>
      </c>
      <c r="B34" s="423">
        <f>'Appendix B.2'!B37</f>
        <v>0</v>
      </c>
      <c r="C34" s="424" t="str">
        <f>'Appendix B.2'!C37</f>
        <v/>
      </c>
      <c r="D34" s="202">
        <f ca="1">+'Appendix B.2'!AL37</f>
        <v>0</v>
      </c>
      <c r="E34" s="401">
        <f ca="1">+SUM('Appendix B.2'!AM37:AO37)</f>
        <v>0</v>
      </c>
      <c r="F34" s="417">
        <f t="shared" ca="1" si="1"/>
        <v>0</v>
      </c>
      <c r="G34" s="425" t="str">
        <f>+'Appendix B.3'!AL36</f>
        <v/>
      </c>
      <c r="H34" s="419">
        <f ca="1">+'Appendix B.2'!AQ37</f>
        <v>0</v>
      </c>
      <c r="I34" s="420">
        <f ca="1">+'Appendix B.2'!AR37</f>
        <v>0</v>
      </c>
      <c r="J34" s="421">
        <f>+'Appendix B.2'!AS37</f>
        <v>0</v>
      </c>
    </row>
    <row r="35" spans="1:16" s="47" customFormat="1" x14ac:dyDescent="0.2">
      <c r="A35" s="422">
        <f>'Appendix B.2'!A38</f>
        <v>31</v>
      </c>
      <c r="B35" s="423">
        <f>'Appendix B.2'!B38</f>
        <v>0</v>
      </c>
      <c r="C35" s="424" t="str">
        <f>'Appendix B.2'!C38</f>
        <v/>
      </c>
      <c r="D35" s="202">
        <f ca="1">+'Appendix B.2'!AL38</f>
        <v>0</v>
      </c>
      <c r="E35" s="401">
        <f ca="1">+SUM('Appendix B.2'!AM38:AO38)</f>
        <v>0</v>
      </c>
      <c r="F35" s="417">
        <f t="shared" ca="1" si="1"/>
        <v>0</v>
      </c>
      <c r="G35" s="425" t="str">
        <f>+'Appendix B.3'!AL37</f>
        <v/>
      </c>
      <c r="H35" s="419">
        <f ca="1">+'Appendix B.2'!AQ38</f>
        <v>0</v>
      </c>
      <c r="I35" s="420">
        <f ca="1">+'Appendix B.2'!AR38</f>
        <v>0</v>
      </c>
      <c r="J35" s="421">
        <f>+'Appendix B.2'!AS38</f>
        <v>0</v>
      </c>
    </row>
    <row r="36" spans="1:16" s="47" customFormat="1" x14ac:dyDescent="0.2">
      <c r="A36" s="422">
        <f>'Appendix B.2'!A39</f>
        <v>32</v>
      </c>
      <c r="B36" s="423">
        <f>'Appendix B.2'!B39</f>
        <v>0</v>
      </c>
      <c r="C36" s="424" t="str">
        <f>'Appendix B.2'!C39</f>
        <v/>
      </c>
      <c r="D36" s="202">
        <f ca="1">+'Appendix B.2'!AL39</f>
        <v>0</v>
      </c>
      <c r="E36" s="401">
        <f ca="1">+SUM('Appendix B.2'!AM39:AO39)</f>
        <v>0</v>
      </c>
      <c r="F36" s="417">
        <f t="shared" ca="1" si="1"/>
        <v>0</v>
      </c>
      <c r="G36" s="425" t="str">
        <f>+'Appendix B.3'!AL38</f>
        <v/>
      </c>
      <c r="H36" s="419">
        <f ca="1">+'Appendix B.2'!AQ39</f>
        <v>0</v>
      </c>
      <c r="I36" s="420">
        <f ca="1">+'Appendix B.2'!AR39</f>
        <v>0</v>
      </c>
      <c r="J36" s="421">
        <f>+'Appendix B.2'!AS39</f>
        <v>0</v>
      </c>
    </row>
    <row r="37" spans="1:16" s="47" customFormat="1" x14ac:dyDescent="0.2">
      <c r="A37" s="422">
        <f>'Appendix B.2'!A40</f>
        <v>33</v>
      </c>
      <c r="B37" s="423">
        <f>'Appendix B.2'!B40</f>
        <v>0</v>
      </c>
      <c r="C37" s="424" t="str">
        <f>'Appendix B.2'!C40</f>
        <v/>
      </c>
      <c r="D37" s="202">
        <f ca="1">+'Appendix B.2'!AL40</f>
        <v>0</v>
      </c>
      <c r="E37" s="401">
        <f ca="1">+SUM('Appendix B.2'!AM40:AO40)</f>
        <v>0</v>
      </c>
      <c r="F37" s="417">
        <f t="shared" ca="1" si="1"/>
        <v>0</v>
      </c>
      <c r="G37" s="425" t="str">
        <f>+'Appendix B.3'!AL39</f>
        <v/>
      </c>
      <c r="H37" s="419">
        <f ca="1">+'Appendix B.2'!AQ40</f>
        <v>0</v>
      </c>
      <c r="I37" s="420">
        <f ca="1">+'Appendix B.2'!AR40</f>
        <v>0</v>
      </c>
      <c r="J37" s="421">
        <f>+'Appendix B.2'!AS40</f>
        <v>0</v>
      </c>
    </row>
    <row r="38" spans="1:16" s="47" customFormat="1" x14ac:dyDescent="0.2">
      <c r="A38" s="422">
        <f>'Appendix B.2'!A41</f>
        <v>34</v>
      </c>
      <c r="B38" s="423">
        <f>'Appendix B.2'!B41</f>
        <v>0</v>
      </c>
      <c r="C38" s="424" t="str">
        <f>'Appendix B.2'!C41</f>
        <v/>
      </c>
      <c r="D38" s="202">
        <f ca="1">+'Appendix B.2'!AL41</f>
        <v>0</v>
      </c>
      <c r="E38" s="401">
        <f ca="1">+SUM('Appendix B.2'!AM41:AO41)</f>
        <v>0</v>
      </c>
      <c r="F38" s="417">
        <f t="shared" ca="1" si="1"/>
        <v>0</v>
      </c>
      <c r="G38" s="425" t="str">
        <f>+'Appendix B.3'!AL40</f>
        <v/>
      </c>
      <c r="H38" s="419">
        <f ca="1">+'Appendix B.2'!AQ41</f>
        <v>0</v>
      </c>
      <c r="I38" s="420">
        <f ca="1">+'Appendix B.2'!AR41</f>
        <v>0</v>
      </c>
      <c r="J38" s="421">
        <f>+'Appendix B.2'!AS41</f>
        <v>0</v>
      </c>
    </row>
    <row r="39" spans="1:16" s="47" customFormat="1" x14ac:dyDescent="0.2">
      <c r="A39" s="422">
        <f>'Appendix B.2'!A42</f>
        <v>35</v>
      </c>
      <c r="B39" s="423">
        <f>'Appendix B.2'!B42</f>
        <v>0</v>
      </c>
      <c r="C39" s="424" t="str">
        <f>'Appendix B.2'!C42</f>
        <v/>
      </c>
      <c r="D39" s="202">
        <f ca="1">+'Appendix B.2'!AL42</f>
        <v>0</v>
      </c>
      <c r="E39" s="401">
        <f ca="1">+SUM('Appendix B.2'!AM42:AO42)</f>
        <v>0</v>
      </c>
      <c r="F39" s="417">
        <f t="shared" ca="1" si="1"/>
        <v>0</v>
      </c>
      <c r="G39" s="425" t="str">
        <f>+'Appendix B.3'!AL41</f>
        <v/>
      </c>
      <c r="H39" s="419">
        <f ca="1">+'Appendix B.2'!AQ42</f>
        <v>0</v>
      </c>
      <c r="I39" s="420">
        <f ca="1">+'Appendix B.2'!AR42</f>
        <v>0</v>
      </c>
      <c r="J39" s="421">
        <f>+'Appendix B.2'!AS42</f>
        <v>0</v>
      </c>
    </row>
    <row r="40" spans="1:16" s="47" customFormat="1" x14ac:dyDescent="0.2">
      <c r="A40" s="422">
        <f>'Appendix B.2'!A43</f>
        <v>36</v>
      </c>
      <c r="B40" s="423">
        <f>'Appendix B.2'!B43</f>
        <v>0</v>
      </c>
      <c r="C40" s="424" t="str">
        <f>'Appendix B.2'!C43</f>
        <v/>
      </c>
      <c r="D40" s="202">
        <f ca="1">+'Appendix B.2'!AL43</f>
        <v>0</v>
      </c>
      <c r="E40" s="401">
        <f ca="1">+SUM('Appendix B.2'!AM43:AO43)</f>
        <v>0</v>
      </c>
      <c r="F40" s="417">
        <f t="shared" ref="F40:F55" ca="1" si="2">+SUM(D40:E40)</f>
        <v>0</v>
      </c>
      <c r="G40" s="425" t="str">
        <f>+'Appendix B.3'!AL42</f>
        <v/>
      </c>
      <c r="H40" s="419">
        <f ca="1">+'Appendix B.2'!AQ43</f>
        <v>0</v>
      </c>
      <c r="I40" s="420">
        <f ca="1">+'Appendix B.2'!AR43</f>
        <v>0</v>
      </c>
      <c r="J40" s="421">
        <f>+'Appendix B.2'!AS43</f>
        <v>0</v>
      </c>
    </row>
    <row r="41" spans="1:16" s="47" customFormat="1" x14ac:dyDescent="0.2">
      <c r="A41" s="422">
        <f>'Appendix B.2'!A44</f>
        <v>37</v>
      </c>
      <c r="B41" s="423">
        <f>'Appendix B.2'!B44</f>
        <v>0</v>
      </c>
      <c r="C41" s="424" t="str">
        <f>'Appendix B.2'!C44</f>
        <v/>
      </c>
      <c r="D41" s="202">
        <f ca="1">+'Appendix B.2'!AL44</f>
        <v>0</v>
      </c>
      <c r="E41" s="401">
        <f ca="1">+SUM('Appendix B.2'!AM44:AO44)</f>
        <v>0</v>
      </c>
      <c r="F41" s="417">
        <f t="shared" ca="1" si="2"/>
        <v>0</v>
      </c>
      <c r="G41" s="425" t="str">
        <f>+'Appendix B.3'!AL43</f>
        <v/>
      </c>
      <c r="H41" s="419">
        <f ca="1">+'Appendix B.2'!AQ44</f>
        <v>0</v>
      </c>
      <c r="I41" s="420">
        <f ca="1">+'Appendix B.2'!AR44</f>
        <v>0</v>
      </c>
      <c r="J41" s="421">
        <f>+'Appendix B.2'!AS44</f>
        <v>0</v>
      </c>
    </row>
    <row r="42" spans="1:16" s="47" customFormat="1" x14ac:dyDescent="0.2">
      <c r="A42" s="422">
        <f>'Appendix B.2'!A45</f>
        <v>38</v>
      </c>
      <c r="B42" s="423">
        <f>'Appendix B.2'!B45</f>
        <v>0</v>
      </c>
      <c r="C42" s="424" t="str">
        <f>'Appendix B.2'!C45</f>
        <v/>
      </c>
      <c r="D42" s="202">
        <f ca="1">+'Appendix B.2'!AL45</f>
        <v>0</v>
      </c>
      <c r="E42" s="401">
        <f ca="1">+SUM('Appendix B.2'!AM45:AO45)</f>
        <v>0</v>
      </c>
      <c r="F42" s="417">
        <f t="shared" ca="1" si="2"/>
        <v>0</v>
      </c>
      <c r="G42" s="425" t="str">
        <f>+'Appendix B.3'!AL44</f>
        <v/>
      </c>
      <c r="H42" s="419">
        <f ca="1">+'Appendix B.2'!AQ45</f>
        <v>0</v>
      </c>
      <c r="I42" s="420">
        <f ca="1">+'Appendix B.2'!AR45</f>
        <v>0</v>
      </c>
      <c r="J42" s="421">
        <f>+'Appendix B.2'!AS45</f>
        <v>0</v>
      </c>
    </row>
    <row r="43" spans="1:16" s="47" customFormat="1" x14ac:dyDescent="0.2">
      <c r="A43" s="422">
        <f>'Appendix B.2'!A46</f>
        <v>39</v>
      </c>
      <c r="B43" s="423">
        <f>'Appendix B.2'!B46</f>
        <v>0</v>
      </c>
      <c r="C43" s="424" t="str">
        <f>'Appendix B.2'!C46</f>
        <v/>
      </c>
      <c r="D43" s="202">
        <f ca="1">+'Appendix B.2'!AL46</f>
        <v>0</v>
      </c>
      <c r="E43" s="401">
        <f ca="1">+SUM('Appendix B.2'!AM46:AO46)</f>
        <v>0</v>
      </c>
      <c r="F43" s="417">
        <f t="shared" ca="1" si="2"/>
        <v>0</v>
      </c>
      <c r="G43" s="425" t="str">
        <f>+'Appendix B.3'!AL45</f>
        <v/>
      </c>
      <c r="H43" s="419">
        <f ca="1">+'Appendix B.2'!AQ46</f>
        <v>0</v>
      </c>
      <c r="I43" s="420">
        <f ca="1">+'Appendix B.2'!AR46</f>
        <v>0</v>
      </c>
      <c r="J43" s="421">
        <f>+'Appendix B.2'!AS46</f>
        <v>0</v>
      </c>
    </row>
    <row r="44" spans="1:16" s="47" customFormat="1" ht="12.75" customHeight="1" x14ac:dyDescent="0.2">
      <c r="A44" s="422">
        <f>'Appendix B.2'!A47</f>
        <v>40</v>
      </c>
      <c r="B44" s="423">
        <f>'Appendix B.2'!B47</f>
        <v>0</v>
      </c>
      <c r="C44" s="424" t="str">
        <f>'Appendix B.2'!C47</f>
        <v/>
      </c>
      <c r="D44" s="202">
        <f ca="1">+'Appendix B.2'!AL47</f>
        <v>0</v>
      </c>
      <c r="E44" s="401">
        <f ca="1">+SUM('Appendix B.2'!AM47:AO47)</f>
        <v>0</v>
      </c>
      <c r="F44" s="417">
        <f t="shared" ca="1" si="2"/>
        <v>0</v>
      </c>
      <c r="G44" s="425" t="str">
        <f>+'Appendix B.3'!AL46</f>
        <v/>
      </c>
      <c r="H44" s="419">
        <f ca="1">+'Appendix B.2'!AQ47</f>
        <v>0</v>
      </c>
      <c r="I44" s="420">
        <f ca="1">+'Appendix B.2'!AR47</f>
        <v>0</v>
      </c>
      <c r="J44" s="421">
        <f>+'Appendix B.2'!AS47</f>
        <v>0</v>
      </c>
      <c r="L44" s="634" t="s">
        <v>154</v>
      </c>
      <c r="M44" s="634"/>
      <c r="N44" s="634"/>
      <c r="O44" s="634"/>
      <c r="P44" s="634"/>
    </row>
    <row r="45" spans="1:16" s="47" customFormat="1" ht="12.75" customHeight="1" x14ac:dyDescent="0.2">
      <c r="A45" s="422">
        <f>'Appendix B.2'!A48</f>
        <v>41</v>
      </c>
      <c r="B45" s="423">
        <f>'Appendix B.2'!B48</f>
        <v>0</v>
      </c>
      <c r="C45" s="424" t="str">
        <f>'Appendix B.2'!C48</f>
        <v/>
      </c>
      <c r="D45" s="202">
        <f ca="1">+'Appendix B.2'!AL48</f>
        <v>0</v>
      </c>
      <c r="E45" s="401">
        <f ca="1">+SUM('Appendix B.2'!AM48:AO48)</f>
        <v>0</v>
      </c>
      <c r="F45" s="417">
        <f t="shared" ca="1" si="2"/>
        <v>0</v>
      </c>
      <c r="G45" s="425" t="str">
        <f>+'Appendix B.3'!AL47</f>
        <v/>
      </c>
      <c r="H45" s="419">
        <f ca="1">+'Appendix B.2'!AQ48</f>
        <v>0</v>
      </c>
      <c r="I45" s="420">
        <f ca="1">+'Appendix B.2'!AR48</f>
        <v>0</v>
      </c>
      <c r="J45" s="421">
        <f>+'Appendix B.2'!AS48</f>
        <v>0</v>
      </c>
      <c r="L45" s="634"/>
      <c r="M45" s="634"/>
      <c r="N45" s="634"/>
      <c r="O45" s="634"/>
      <c r="P45" s="634"/>
    </row>
    <row r="46" spans="1:16" s="47" customFormat="1" ht="12.75" customHeight="1" x14ac:dyDescent="0.2">
      <c r="A46" s="422">
        <f>'Appendix B.2'!A49</f>
        <v>42</v>
      </c>
      <c r="B46" s="423">
        <f>'Appendix B.2'!B49</f>
        <v>0</v>
      </c>
      <c r="C46" s="424" t="str">
        <f>'Appendix B.2'!C49</f>
        <v/>
      </c>
      <c r="D46" s="202">
        <f ca="1">+'Appendix B.2'!AL49</f>
        <v>0</v>
      </c>
      <c r="E46" s="401">
        <f ca="1">+SUM('Appendix B.2'!AM49:AO49)</f>
        <v>0</v>
      </c>
      <c r="F46" s="417">
        <f t="shared" ca="1" si="2"/>
        <v>0</v>
      </c>
      <c r="G46" s="425" t="str">
        <f>+'Appendix B.3'!AL48</f>
        <v/>
      </c>
      <c r="H46" s="419">
        <f ca="1">+'Appendix B.2'!AQ49</f>
        <v>0</v>
      </c>
      <c r="I46" s="420">
        <f ca="1">+'Appendix B.2'!AR49</f>
        <v>0</v>
      </c>
      <c r="J46" s="421">
        <f>+'Appendix B.2'!AS49</f>
        <v>0</v>
      </c>
      <c r="L46" s="634"/>
      <c r="M46" s="634"/>
      <c r="N46" s="634"/>
      <c r="O46" s="634"/>
      <c r="P46" s="634"/>
    </row>
    <row r="47" spans="1:16" s="47" customFormat="1" ht="12.75" customHeight="1" x14ac:dyDescent="0.2">
      <c r="A47" s="422">
        <f>'Appendix B.2'!A50</f>
        <v>43</v>
      </c>
      <c r="B47" s="423">
        <f>'Appendix B.2'!B50</f>
        <v>0</v>
      </c>
      <c r="C47" s="424" t="str">
        <f>'Appendix B.2'!C50</f>
        <v/>
      </c>
      <c r="D47" s="202">
        <f ca="1">+'Appendix B.2'!AL50</f>
        <v>0</v>
      </c>
      <c r="E47" s="401">
        <f ca="1">+SUM('Appendix B.2'!AM50:AO50)</f>
        <v>0</v>
      </c>
      <c r="F47" s="417">
        <f t="shared" ca="1" si="2"/>
        <v>0</v>
      </c>
      <c r="G47" s="425" t="str">
        <f>+'Appendix B.3'!AL49</f>
        <v/>
      </c>
      <c r="H47" s="419">
        <f ca="1">+'Appendix B.2'!AQ50</f>
        <v>0</v>
      </c>
      <c r="I47" s="420">
        <f ca="1">+'Appendix B.2'!AR50</f>
        <v>0</v>
      </c>
      <c r="J47" s="421">
        <f>+'Appendix B.2'!AS50</f>
        <v>0</v>
      </c>
      <c r="L47" s="634"/>
      <c r="M47" s="634"/>
      <c r="N47" s="634"/>
      <c r="O47" s="634"/>
      <c r="P47" s="634"/>
    </row>
    <row r="48" spans="1:16" s="47" customFormat="1" ht="12.75" customHeight="1" x14ac:dyDescent="0.2">
      <c r="A48" s="422">
        <f>'Appendix B.2'!A51</f>
        <v>44</v>
      </c>
      <c r="B48" s="423">
        <f>'Appendix B.2'!B51</f>
        <v>0</v>
      </c>
      <c r="C48" s="424" t="str">
        <f>'Appendix B.2'!C51</f>
        <v/>
      </c>
      <c r="D48" s="202">
        <f ca="1">+'Appendix B.2'!AL51</f>
        <v>0</v>
      </c>
      <c r="E48" s="401">
        <f ca="1">+SUM('Appendix B.2'!AM51:AO51)</f>
        <v>0</v>
      </c>
      <c r="F48" s="417">
        <f t="shared" ca="1" si="2"/>
        <v>0</v>
      </c>
      <c r="G48" s="425" t="str">
        <f>+'Appendix B.3'!AL50</f>
        <v/>
      </c>
      <c r="H48" s="419">
        <f ca="1">+'Appendix B.2'!AQ51</f>
        <v>0</v>
      </c>
      <c r="I48" s="420">
        <f ca="1">+'Appendix B.2'!AR51</f>
        <v>0</v>
      </c>
      <c r="J48" s="421">
        <f>+'Appendix B.2'!AS51</f>
        <v>0</v>
      </c>
      <c r="L48" s="634"/>
      <c r="M48" s="634"/>
      <c r="N48" s="634"/>
      <c r="O48" s="634"/>
      <c r="P48" s="634"/>
    </row>
    <row r="49" spans="1:16" s="47" customFormat="1" ht="12.75" customHeight="1" x14ac:dyDescent="0.2">
      <c r="A49" s="422">
        <f>'Appendix B.2'!A52</f>
        <v>45</v>
      </c>
      <c r="B49" s="423">
        <f>'Appendix B.2'!B52</f>
        <v>0</v>
      </c>
      <c r="C49" s="424" t="str">
        <f>'Appendix B.2'!C52</f>
        <v/>
      </c>
      <c r="D49" s="202">
        <f ca="1">+'Appendix B.2'!AL52</f>
        <v>0</v>
      </c>
      <c r="E49" s="401">
        <f ca="1">+SUM('Appendix B.2'!AM52:AO52)</f>
        <v>0</v>
      </c>
      <c r="F49" s="417">
        <f t="shared" ca="1" si="2"/>
        <v>0</v>
      </c>
      <c r="G49" s="425" t="str">
        <f>+'Appendix B.3'!AL51</f>
        <v/>
      </c>
      <c r="H49" s="419">
        <f ca="1">+'Appendix B.2'!AQ52</f>
        <v>0</v>
      </c>
      <c r="I49" s="420">
        <f ca="1">+'Appendix B.2'!AR52</f>
        <v>0</v>
      </c>
      <c r="J49" s="421">
        <f>+'Appendix B.2'!AS52</f>
        <v>0</v>
      </c>
      <c r="L49" s="634"/>
      <c r="M49" s="634"/>
      <c r="N49" s="634"/>
      <c r="O49" s="634"/>
      <c r="P49" s="634"/>
    </row>
    <row r="50" spans="1:16" s="47" customFormat="1" ht="12.75" customHeight="1" x14ac:dyDescent="0.2">
      <c r="A50" s="422">
        <f>'Appendix B.2'!A53</f>
        <v>46</v>
      </c>
      <c r="B50" s="423">
        <f>'Appendix B.2'!B53</f>
        <v>0</v>
      </c>
      <c r="C50" s="424" t="str">
        <f>'Appendix B.2'!C53</f>
        <v/>
      </c>
      <c r="D50" s="202">
        <f ca="1">+'Appendix B.2'!AL53</f>
        <v>0</v>
      </c>
      <c r="E50" s="401">
        <f ca="1">+SUM('Appendix B.2'!AM53:AO53)</f>
        <v>0</v>
      </c>
      <c r="F50" s="417">
        <f t="shared" ca="1" si="2"/>
        <v>0</v>
      </c>
      <c r="G50" s="425" t="str">
        <f>+'Appendix B.3'!AL52</f>
        <v/>
      </c>
      <c r="H50" s="419">
        <f ca="1">+'Appendix B.2'!AQ53</f>
        <v>0</v>
      </c>
      <c r="I50" s="420">
        <f ca="1">+'Appendix B.2'!AR53</f>
        <v>0</v>
      </c>
      <c r="J50" s="421">
        <f>+'Appendix B.2'!AS53</f>
        <v>0</v>
      </c>
      <c r="L50" s="634"/>
      <c r="M50" s="634"/>
      <c r="N50" s="634"/>
      <c r="O50" s="634"/>
      <c r="P50" s="634"/>
    </row>
    <row r="51" spans="1:16" s="47" customFormat="1" ht="12.75" customHeight="1" x14ac:dyDescent="0.2">
      <c r="A51" s="422">
        <f>'Appendix B.2'!A54</f>
        <v>47</v>
      </c>
      <c r="B51" s="423">
        <f>'Appendix B.2'!B54</f>
        <v>0</v>
      </c>
      <c r="C51" s="424" t="str">
        <f>'Appendix B.2'!C54</f>
        <v/>
      </c>
      <c r="D51" s="202">
        <f ca="1">+'Appendix B.2'!AL54</f>
        <v>0</v>
      </c>
      <c r="E51" s="401">
        <f ca="1">+SUM('Appendix B.2'!AM54:AO54)</f>
        <v>0</v>
      </c>
      <c r="F51" s="417">
        <f t="shared" ca="1" si="2"/>
        <v>0</v>
      </c>
      <c r="G51" s="425" t="str">
        <f>+'Appendix B.3'!AL53</f>
        <v/>
      </c>
      <c r="H51" s="419">
        <f ca="1">+'Appendix B.2'!AQ54</f>
        <v>0</v>
      </c>
      <c r="I51" s="420">
        <f ca="1">+'Appendix B.2'!AR54</f>
        <v>0</v>
      </c>
      <c r="J51" s="421">
        <f>+'Appendix B.2'!AS54</f>
        <v>0</v>
      </c>
      <c r="L51" s="634"/>
      <c r="M51" s="634"/>
      <c r="N51" s="634"/>
      <c r="O51" s="634"/>
      <c r="P51" s="634"/>
    </row>
    <row r="52" spans="1:16" s="47" customFormat="1" x14ac:dyDescent="0.2">
      <c r="A52" s="422">
        <f>'Appendix B.2'!A55</f>
        <v>48</v>
      </c>
      <c r="B52" s="423">
        <f>'Appendix B.2'!B55</f>
        <v>0</v>
      </c>
      <c r="C52" s="424" t="str">
        <f>'Appendix B.2'!C55</f>
        <v/>
      </c>
      <c r="D52" s="202">
        <f ca="1">+'Appendix B.2'!AL55</f>
        <v>0</v>
      </c>
      <c r="E52" s="401">
        <f ca="1">+SUM('Appendix B.2'!AM55:AO55)</f>
        <v>0</v>
      </c>
      <c r="F52" s="417">
        <f t="shared" ca="1" si="2"/>
        <v>0</v>
      </c>
      <c r="G52" s="425" t="str">
        <f>+'Appendix B.3'!AL54</f>
        <v/>
      </c>
      <c r="H52" s="419">
        <f ca="1">+'Appendix B.2'!AQ55</f>
        <v>0</v>
      </c>
      <c r="I52" s="420">
        <f ca="1">+'Appendix B.2'!AR55</f>
        <v>0</v>
      </c>
      <c r="J52" s="421">
        <f>+'Appendix B.2'!AS55</f>
        <v>0</v>
      </c>
    </row>
    <row r="53" spans="1:16" s="47" customFormat="1" x14ac:dyDescent="0.2">
      <c r="A53" s="422">
        <f>'Appendix B.2'!A56</f>
        <v>49</v>
      </c>
      <c r="B53" s="423">
        <f>'Appendix B.2'!B56</f>
        <v>0</v>
      </c>
      <c r="C53" s="424" t="str">
        <f>'Appendix B.2'!C56</f>
        <v/>
      </c>
      <c r="D53" s="202">
        <f ca="1">+'Appendix B.2'!AL56</f>
        <v>0</v>
      </c>
      <c r="E53" s="401">
        <f ca="1">+SUM('Appendix B.2'!AM56:AO56)</f>
        <v>0</v>
      </c>
      <c r="F53" s="417">
        <f t="shared" ca="1" si="2"/>
        <v>0</v>
      </c>
      <c r="G53" s="425" t="str">
        <f>+'Appendix B.3'!AL55</f>
        <v/>
      </c>
      <c r="H53" s="419">
        <f ca="1">+'Appendix B.2'!AQ56</f>
        <v>0</v>
      </c>
      <c r="I53" s="420">
        <f ca="1">+'Appendix B.2'!AR56</f>
        <v>0</v>
      </c>
      <c r="J53" s="421">
        <f>+'Appendix B.2'!AS56</f>
        <v>0</v>
      </c>
    </row>
    <row r="54" spans="1:16" s="47" customFormat="1" x14ac:dyDescent="0.2">
      <c r="A54" s="422">
        <f>'Appendix B.2'!A57</f>
        <v>50</v>
      </c>
      <c r="B54" s="423">
        <f>'Appendix B.2'!B57</f>
        <v>0</v>
      </c>
      <c r="C54" s="424" t="str">
        <f>'Appendix B.2'!C57</f>
        <v/>
      </c>
      <c r="D54" s="202">
        <f ca="1">+'Appendix B.2'!AL57</f>
        <v>0</v>
      </c>
      <c r="E54" s="401">
        <f ca="1">+SUM('Appendix B.2'!AM57:AO57)</f>
        <v>0</v>
      </c>
      <c r="F54" s="417">
        <f t="shared" ca="1" si="2"/>
        <v>0</v>
      </c>
      <c r="G54" s="425" t="str">
        <f>+'Appendix B.3'!AL56</f>
        <v/>
      </c>
      <c r="H54" s="419">
        <f ca="1">+'Appendix B.2'!AQ57</f>
        <v>0</v>
      </c>
      <c r="I54" s="420">
        <f ca="1">+'Appendix B.2'!AR57</f>
        <v>0</v>
      </c>
      <c r="J54" s="421">
        <f>+'Appendix B.2'!AS57</f>
        <v>0</v>
      </c>
    </row>
    <row r="55" spans="1:16" s="47" customFormat="1" x14ac:dyDescent="0.2">
      <c r="A55" s="422" t="str">
        <f>'Appendix B.2'!A58</f>
        <v>-</v>
      </c>
      <c r="B55" s="423">
        <f>'Appendix B.2'!B58</f>
        <v>0</v>
      </c>
      <c r="C55" s="424" t="str">
        <f>'Appendix B.2'!C58</f>
        <v>TMC Improvements</v>
      </c>
      <c r="D55" s="202">
        <f ca="1">+'Appendix B.2'!AL58</f>
        <v>0</v>
      </c>
      <c r="E55" s="401">
        <f ca="1">+SUM('Appendix B.2'!AM58:AO58)</f>
        <v>0</v>
      </c>
      <c r="F55" s="417">
        <f t="shared" ca="1" si="2"/>
        <v>0</v>
      </c>
      <c r="G55" s="425" t="str">
        <f>+'Appendix B.3'!AL57</f>
        <v/>
      </c>
      <c r="H55" s="419">
        <f ca="1">+'Appendix B.2'!AQ58</f>
        <v>0</v>
      </c>
      <c r="I55" s="420">
        <f ca="1">+'Appendix B.2'!AR58</f>
        <v>0</v>
      </c>
      <c r="J55" s="421">
        <f>+'Appendix B.2'!AS58</f>
        <v>0</v>
      </c>
    </row>
    <row r="56" spans="1:16" s="47" customFormat="1" x14ac:dyDescent="0.2">
      <c r="A56" s="422" t="str">
        <f>'Appendix B.2'!A59</f>
        <v>-</v>
      </c>
      <c r="B56" s="423">
        <f>'Appendix B.2'!B59</f>
        <v>0</v>
      </c>
      <c r="C56" s="424" t="str">
        <f>'Appendix B.2'!C59</f>
        <v>TMC Improvements</v>
      </c>
      <c r="D56" s="202">
        <f ca="1">+'Appendix B.2'!AL59</f>
        <v>0</v>
      </c>
      <c r="E56" s="401">
        <f ca="1">+SUM('Appendix B.2'!AM59:AO59)</f>
        <v>0</v>
      </c>
      <c r="F56" s="417">
        <f t="shared" ref="F56:F58" ca="1" si="3">+SUM(D56:E56)</f>
        <v>0</v>
      </c>
      <c r="G56" s="425" t="str">
        <f>+'Appendix B.3'!AL58</f>
        <v/>
      </c>
      <c r="H56" s="419">
        <f ca="1">+'Appendix B.2'!AQ59</f>
        <v>0</v>
      </c>
      <c r="I56" s="420">
        <f ca="1">+'Appendix B.2'!AR59</f>
        <v>0</v>
      </c>
      <c r="J56" s="421">
        <f>+'Appendix B.2'!AS59</f>
        <v>0</v>
      </c>
    </row>
    <row r="57" spans="1:16" s="47" customFormat="1" x14ac:dyDescent="0.2">
      <c r="A57" s="422" t="str">
        <f>'Appendix B.2'!A60</f>
        <v>-</v>
      </c>
      <c r="B57" s="423">
        <f>'Appendix B.2'!B60</f>
        <v>0</v>
      </c>
      <c r="C57" s="424" t="str">
        <f>'Appendix B.2'!C60</f>
        <v>TMC Improvements</v>
      </c>
      <c r="D57" s="202">
        <f ca="1">+'Appendix B.2'!AL60</f>
        <v>0</v>
      </c>
      <c r="E57" s="401">
        <f ca="1">+SUM('Appendix B.2'!AM60:AO60)</f>
        <v>0</v>
      </c>
      <c r="F57" s="417">
        <f t="shared" ref="F57" ca="1" si="4">+SUM(D57:E57)</f>
        <v>0</v>
      </c>
      <c r="G57" s="425" t="str">
        <f>+'Appendix B.3'!AL59</f>
        <v/>
      </c>
      <c r="H57" s="419">
        <f ca="1">+'Appendix B.2'!AQ60</f>
        <v>0</v>
      </c>
      <c r="I57" s="420">
        <f ca="1">+'Appendix B.2'!AR60</f>
        <v>0</v>
      </c>
      <c r="J57" s="421">
        <f>+'Appendix B.2'!AS60</f>
        <v>0</v>
      </c>
    </row>
    <row r="58" spans="1:16" s="47" customFormat="1" ht="13.5" thickBot="1" x14ac:dyDescent="0.25">
      <c r="A58" s="422" t="str">
        <f>'Appendix B.2'!A61</f>
        <v>-</v>
      </c>
      <c r="B58" s="423">
        <f>'Appendix B.2'!B61</f>
        <v>0</v>
      </c>
      <c r="C58" s="424" t="str">
        <f>'Appendix B.2'!C61</f>
        <v>TMC Improvements</v>
      </c>
      <c r="D58" s="202">
        <f ca="1">+'Appendix B.2'!AL61</f>
        <v>0</v>
      </c>
      <c r="E58" s="401">
        <f ca="1">+SUM('Appendix B.2'!AM61:AO61)</f>
        <v>0</v>
      </c>
      <c r="F58" s="417">
        <f t="shared" ca="1" si="3"/>
        <v>0</v>
      </c>
      <c r="G58" s="425" t="str">
        <f>+'Appendix B.3'!AL60</f>
        <v/>
      </c>
      <c r="H58" s="419">
        <f ca="1">+'Appendix B.2'!AQ61</f>
        <v>0</v>
      </c>
      <c r="I58" s="420">
        <f ca="1">+'Appendix B.2'!AR61</f>
        <v>0</v>
      </c>
      <c r="J58" s="421">
        <f>+'Appendix B.2'!AS61</f>
        <v>0</v>
      </c>
    </row>
    <row r="59" spans="1:16" s="47" customFormat="1" ht="18" customHeight="1" thickTop="1" thickBot="1" x14ac:dyDescent="0.25">
      <c r="A59" s="681" t="s">
        <v>188</v>
      </c>
      <c r="B59" s="681"/>
      <c r="C59" s="681"/>
      <c r="D59" s="681"/>
      <c r="E59" s="681"/>
      <c r="F59" s="432">
        <f ca="1">+SUM(F5:F58)</f>
        <v>0</v>
      </c>
      <c r="G59" s="433" t="e">
        <f>+AVERAGE(G5:G58)</f>
        <v>#DIV/0!</v>
      </c>
      <c r="H59" s="434">
        <f ca="1">+SUM(H5:H58)</f>
        <v>0</v>
      </c>
      <c r="I59" s="435">
        <f ca="1">+SUM(I5:I58)</f>
        <v>0</v>
      </c>
      <c r="J59" s="436">
        <f>+SUM(J5:J58)</f>
        <v>0</v>
      </c>
      <c r="L59" s="47" t="b">
        <f ca="1">F59='Appendix B.2'!AP62</f>
        <v>1</v>
      </c>
      <c r="M59" s="47" t="b">
        <f ca="1">H59='Appendix B.2'!AQ62</f>
        <v>1</v>
      </c>
      <c r="N59" s="47" t="e">
        <f>G59='Appendix B.3'!AL61</f>
        <v>#DIV/0!</v>
      </c>
    </row>
  </sheetData>
  <mergeCells count="7">
    <mergeCell ref="A59:E59"/>
    <mergeCell ref="L44:P51"/>
    <mergeCell ref="D3:G3"/>
    <mergeCell ref="H3:J3"/>
    <mergeCell ref="A3:A4"/>
    <mergeCell ref="B3:B4"/>
    <mergeCell ref="C3:C4"/>
  </mergeCells>
  <pageMargins left="0.5" right="0.5" top="0.95" bottom="0.5" header="0.3" footer="0.3"/>
  <pageSetup fitToWidth="0" orientation="landscape" blackAndWhite="1" r:id="rId1"/>
  <headerFooter>
    <oddHeader>&amp;L&amp;"Arial,Bold"
SECTION 4: FUNDING NEEDS / COSTS FOR PROPOSED PROJECT BY TASK&amp;R&amp;"Arial,Bold"INSERT&amp;"Arial,Regular" Project Name</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20" id="{7E8D4A7B-ABDA-498E-8206-21D27A220516}">
            <xm:f>AND(NOT(ISBLANK(G5)),INDEX('Appendix B.1'!$D$6:$H$31,MATCH(#REF!,'Appendix B.1'!$B$6:$B$31,0),MATCH($B5,'Appendix B.1'!$D$5:$H$5,0))=0)</xm:f>
            <x14:dxf>
              <font>
                <color auto="1"/>
              </font>
              <fill>
                <patternFill>
                  <bgColor rgb="FFFFC000"/>
                </patternFill>
              </fill>
            </x14:dxf>
          </x14:cfRule>
          <xm:sqref>G5:G58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1016-C3BA-40F5-A058-750FCFC12215}">
  <sheetPr codeName="Sheet12">
    <pageSetUpPr fitToPage="1"/>
  </sheetPr>
  <dimension ref="A1:J103"/>
  <sheetViews>
    <sheetView view="pageLayout" zoomScaleNormal="100" zoomScaleSheetLayoutView="80" workbookViewId="0">
      <selection activeCell="G3" sqref="G3"/>
    </sheetView>
  </sheetViews>
  <sheetFormatPr defaultColWidth="9.140625" defaultRowHeight="15" x14ac:dyDescent="0.25"/>
  <cols>
    <col min="1" max="1" width="24.42578125" style="1" customWidth="1"/>
    <col min="2" max="2" width="22" style="1" customWidth="1"/>
    <col min="3" max="3" width="18.7109375" style="1" customWidth="1"/>
    <col min="4" max="4" width="18.28515625" style="1" customWidth="1"/>
    <col min="5" max="5" width="18.5703125" style="1" customWidth="1"/>
    <col min="6" max="6" width="18.5703125" style="2" customWidth="1"/>
    <col min="7" max="7" width="18.5703125" style="1" customWidth="1"/>
    <col min="8" max="8" width="9.140625" style="1"/>
    <col min="9" max="9" width="12.140625" style="1" bestFit="1" customWidth="1"/>
    <col min="10" max="16384" width="9.140625" style="1"/>
  </cols>
  <sheetData>
    <row r="1" spans="1:8" x14ac:dyDescent="0.25">
      <c r="A1" s="34"/>
      <c r="F1" s="131" t="s">
        <v>65</v>
      </c>
      <c r="G1" s="132" t="s">
        <v>66</v>
      </c>
    </row>
    <row r="2" spans="1:8" x14ac:dyDescent="0.25">
      <c r="A2" s="702" t="s">
        <v>189</v>
      </c>
      <c r="B2" s="702"/>
      <c r="C2" s="702"/>
      <c r="D2" s="702"/>
      <c r="E2" s="702"/>
      <c r="F2" s="702"/>
      <c r="G2" s="702"/>
    </row>
    <row r="3" spans="1:8" ht="15.75" thickBot="1" x14ac:dyDescent="0.3">
      <c r="A3" s="177"/>
      <c r="B3" s="177"/>
      <c r="C3" s="177"/>
      <c r="D3" s="177"/>
      <c r="E3" s="177"/>
      <c r="F3" s="177"/>
      <c r="G3" s="177"/>
    </row>
    <row r="4" spans="1:8" ht="16.5" thickTop="1" thickBot="1" x14ac:dyDescent="0.3">
      <c r="A4" s="703" t="s">
        <v>167</v>
      </c>
      <c r="B4" s="709" t="s">
        <v>190</v>
      </c>
      <c r="C4" s="710"/>
      <c r="D4" s="709" t="s">
        <v>191</v>
      </c>
      <c r="E4" s="710"/>
      <c r="F4" s="709" t="s">
        <v>192</v>
      </c>
      <c r="G4" s="711"/>
      <c r="H4" s="9"/>
    </row>
    <row r="5" spans="1:8" ht="15.75" thickBot="1" x14ac:dyDescent="0.3">
      <c r="A5" s="704"/>
      <c r="B5" s="128" t="s">
        <v>193</v>
      </c>
      <c r="C5" s="129" t="s">
        <v>194</v>
      </c>
      <c r="D5" s="128" t="s">
        <v>193</v>
      </c>
      <c r="E5" s="129" t="s">
        <v>194</v>
      </c>
      <c r="F5" s="128" t="s">
        <v>193</v>
      </c>
      <c r="G5" s="130" t="s">
        <v>194</v>
      </c>
      <c r="H5" s="10"/>
    </row>
    <row r="6" spans="1:8" ht="27.75" customHeight="1" x14ac:dyDescent="0.25">
      <c r="A6" s="705">
        <f>'Section 4.a-b'!A43:B43</f>
        <v>0</v>
      </c>
      <c r="B6" s="84">
        <f ca="1">+SUM('Section 4.a-b'!H48:H52)</f>
        <v>0</v>
      </c>
      <c r="C6" s="85">
        <f>+SUM('Section 4.a-b'!H53:H55)</f>
        <v>0</v>
      </c>
      <c r="D6" s="84">
        <f>+SUM('Section 4.a-b'!I48:I52)</f>
        <v>0</v>
      </c>
      <c r="E6" s="85">
        <f>+SUM('Section 4.a-b'!I53:I55)</f>
        <v>0</v>
      </c>
      <c r="F6" s="84">
        <f ca="1">+B6+D6</f>
        <v>0</v>
      </c>
      <c r="G6" s="86">
        <f>+C6+E6</f>
        <v>0</v>
      </c>
      <c r="H6" s="11"/>
    </row>
    <row r="7" spans="1:8" ht="27.75" customHeight="1" thickBot="1" x14ac:dyDescent="0.3">
      <c r="A7" s="706"/>
      <c r="B7" s="707">
        <f ca="1">+B6+C6</f>
        <v>0</v>
      </c>
      <c r="C7" s="708"/>
      <c r="D7" s="707">
        <f>+D6+E6</f>
        <v>0</v>
      </c>
      <c r="E7" s="708"/>
      <c r="F7" s="707">
        <f ca="1">+F6+G6</f>
        <v>0</v>
      </c>
      <c r="G7" s="712"/>
      <c r="H7" s="12"/>
    </row>
    <row r="8" spans="1:8" ht="27.75" customHeight="1" x14ac:dyDescent="0.25">
      <c r="A8" s="705">
        <f>'Section 4.a-b'!A60:B60</f>
        <v>0</v>
      </c>
      <c r="B8" s="84">
        <f ca="1">+SUM('Section 4.a-b'!H65:H69)</f>
        <v>0</v>
      </c>
      <c r="C8" s="85">
        <f>+SUM('Section 4.a-b'!H70:H72)</f>
        <v>0</v>
      </c>
      <c r="D8" s="84">
        <f>+SUM('Section 4.a-b'!I65:I69)</f>
        <v>0</v>
      </c>
      <c r="E8" s="85">
        <f>+SUM('Section 4.a-b'!I70:I72)</f>
        <v>0</v>
      </c>
      <c r="F8" s="84">
        <f ca="1">+B8+D8</f>
        <v>0</v>
      </c>
      <c r="G8" s="86">
        <f>+C8+E8</f>
        <v>0</v>
      </c>
      <c r="H8" s="11"/>
    </row>
    <row r="9" spans="1:8" ht="27.75" customHeight="1" thickBot="1" x14ac:dyDescent="0.3">
      <c r="A9" s="706"/>
      <c r="B9" s="707">
        <f ca="1">+B8+C8</f>
        <v>0</v>
      </c>
      <c r="C9" s="708"/>
      <c r="D9" s="707">
        <f>+D8+E8</f>
        <v>0</v>
      </c>
      <c r="E9" s="708"/>
      <c r="F9" s="707">
        <f ca="1">+F8+G8</f>
        <v>0</v>
      </c>
      <c r="G9" s="712"/>
      <c r="H9" s="12"/>
    </row>
    <row r="10" spans="1:8" ht="27.75" customHeight="1" x14ac:dyDescent="0.25">
      <c r="A10" s="705">
        <f>'Section 4.a-b'!A76:B76</f>
        <v>0</v>
      </c>
      <c r="B10" s="84">
        <f ca="1">+SUM('Section 4.a-b'!H81:H85)</f>
        <v>0</v>
      </c>
      <c r="C10" s="85">
        <f>+SUM('Section 4.a-b'!H86:H88)</f>
        <v>0</v>
      </c>
      <c r="D10" s="84">
        <f>+SUM('Section 4.a-b'!I81:I85)</f>
        <v>0</v>
      </c>
      <c r="E10" s="85">
        <f>+SUM('Section 4.a-b'!I86:I88)</f>
        <v>0</v>
      </c>
      <c r="F10" s="84">
        <f ca="1">+B10+D10</f>
        <v>0</v>
      </c>
      <c r="G10" s="86">
        <f>+C10+E10</f>
        <v>0</v>
      </c>
      <c r="H10" s="11"/>
    </row>
    <row r="11" spans="1:8" ht="27.75" customHeight="1" thickBot="1" x14ac:dyDescent="0.3">
      <c r="A11" s="706"/>
      <c r="B11" s="707">
        <f ca="1">+B10+C10</f>
        <v>0</v>
      </c>
      <c r="C11" s="708"/>
      <c r="D11" s="707">
        <f>+D10+E10</f>
        <v>0</v>
      </c>
      <c r="E11" s="708"/>
      <c r="F11" s="707">
        <f ca="1">+F10+G10</f>
        <v>0</v>
      </c>
      <c r="G11" s="712"/>
      <c r="H11" s="12"/>
    </row>
    <row r="12" spans="1:8" ht="27.75" customHeight="1" x14ac:dyDescent="0.25">
      <c r="A12" s="705">
        <f>'Section 4.a-b'!A92:B92</f>
        <v>0</v>
      </c>
      <c r="B12" s="84">
        <f ca="1">+SUM('Section 4.a-b'!H97:H101)</f>
        <v>0</v>
      </c>
      <c r="C12" s="85">
        <f>+SUM('Section 4.a-b'!H102:H104)</f>
        <v>0</v>
      </c>
      <c r="D12" s="84">
        <f>+SUM('Section 4.a-b'!I97:I101)</f>
        <v>0</v>
      </c>
      <c r="E12" s="85">
        <f>+SUM('Section 4.a-b'!I102:I104)</f>
        <v>0</v>
      </c>
      <c r="F12" s="84">
        <f ca="1">+B12+D12</f>
        <v>0</v>
      </c>
      <c r="G12" s="86">
        <f>+C12+E12</f>
        <v>0</v>
      </c>
      <c r="H12" s="12"/>
    </row>
    <row r="13" spans="1:8" ht="27.75" customHeight="1" thickBot="1" x14ac:dyDescent="0.3">
      <c r="A13" s="706"/>
      <c r="B13" s="707">
        <f ca="1">+B12+C12</f>
        <v>0</v>
      </c>
      <c r="C13" s="708"/>
      <c r="D13" s="707">
        <f>+D12+E12</f>
        <v>0</v>
      </c>
      <c r="E13" s="708"/>
      <c r="F13" s="707">
        <f ca="1">+F12+G12</f>
        <v>0</v>
      </c>
      <c r="G13" s="712"/>
      <c r="H13" s="12"/>
    </row>
    <row r="14" spans="1:8" ht="27.75" customHeight="1" x14ac:dyDescent="0.25">
      <c r="A14" s="705">
        <f>'Section 4.a-b'!A109:B109</f>
        <v>0</v>
      </c>
      <c r="B14" s="84">
        <f ca="1">+SUM('Section 4.a-b'!H114:H118)</f>
        <v>0</v>
      </c>
      <c r="C14" s="85">
        <f>+SUM('Section 4.a-b'!H119:H121)</f>
        <v>0</v>
      </c>
      <c r="D14" s="84">
        <f>+SUM('Section 4.a-b'!I114:I118)</f>
        <v>0</v>
      </c>
      <c r="E14" s="85">
        <f>+SUM('Section 4.a-b'!I119:I121)</f>
        <v>0</v>
      </c>
      <c r="F14" s="84">
        <f ca="1">+B14+D14</f>
        <v>0</v>
      </c>
      <c r="G14" s="86">
        <f>+C14+E14</f>
        <v>0</v>
      </c>
      <c r="H14" s="12"/>
    </row>
    <row r="15" spans="1:8" ht="27.75" customHeight="1" thickBot="1" x14ac:dyDescent="0.3">
      <c r="A15" s="706"/>
      <c r="B15" s="707">
        <f ca="1">+B14+C14</f>
        <v>0</v>
      </c>
      <c r="C15" s="708"/>
      <c r="D15" s="707">
        <f>+D14+E14</f>
        <v>0</v>
      </c>
      <c r="E15" s="708"/>
      <c r="F15" s="707">
        <f ca="1">+F14+G14</f>
        <v>0</v>
      </c>
      <c r="G15" s="712"/>
      <c r="H15" s="12"/>
    </row>
    <row r="16" spans="1:8" ht="27.75" customHeight="1" x14ac:dyDescent="0.25">
      <c r="A16" s="705">
        <f>'Section 4.a-b'!A126:B126</f>
        <v>0</v>
      </c>
      <c r="B16" s="272">
        <f ca="1">+SUM('Section 4.a-b'!H131:H135)</f>
        <v>0</v>
      </c>
      <c r="C16" s="273">
        <f>+SUM('Section 4.a-b'!H136:H138)</f>
        <v>0</v>
      </c>
      <c r="D16" s="272">
        <f>+SUM('Section 4.a-b'!I131:I135)</f>
        <v>0</v>
      </c>
      <c r="E16" s="273">
        <f>+SUM('Section 4.a-b'!I136:I138)</f>
        <v>0</v>
      </c>
      <c r="F16" s="84">
        <f ca="1">+B16+D16</f>
        <v>0</v>
      </c>
      <c r="G16" s="86">
        <f>+C16+E16</f>
        <v>0</v>
      </c>
      <c r="H16" s="12"/>
    </row>
    <row r="17" spans="1:10" ht="27.75" customHeight="1" thickBot="1" x14ac:dyDescent="0.3">
      <c r="A17" s="706"/>
      <c r="B17" s="707">
        <f ca="1">+B16+C16</f>
        <v>0</v>
      </c>
      <c r="C17" s="708"/>
      <c r="D17" s="707">
        <f>+D16+E16</f>
        <v>0</v>
      </c>
      <c r="E17" s="708"/>
      <c r="F17" s="707">
        <f ca="1">+F16+G16</f>
        <v>0</v>
      </c>
      <c r="G17" s="712"/>
      <c r="H17" s="12"/>
    </row>
    <row r="18" spans="1:10" ht="27.75" hidden="1" customHeight="1" x14ac:dyDescent="0.25">
      <c r="A18" s="713"/>
      <c r="B18" s="84"/>
      <c r="C18" s="85"/>
      <c r="D18" s="84"/>
      <c r="E18" s="85"/>
      <c r="F18" s="84"/>
      <c r="G18" s="86"/>
    </row>
    <row r="19" spans="1:10" ht="27.75" hidden="1" customHeight="1" thickBot="1" x14ac:dyDescent="0.3">
      <c r="A19" s="714"/>
      <c r="B19" s="707"/>
      <c r="C19" s="708"/>
      <c r="D19" s="707"/>
      <c r="E19" s="708"/>
      <c r="F19" s="707"/>
      <c r="G19" s="712"/>
    </row>
    <row r="20" spans="1:10" ht="27.75" customHeight="1" thickBot="1" x14ac:dyDescent="0.3">
      <c r="A20" s="727" t="s">
        <v>192</v>
      </c>
      <c r="B20" s="57">
        <f ca="1">+B6+B8+B10+B12+B14+B18</f>
        <v>0</v>
      </c>
      <c r="C20" s="57">
        <f>+C6+C8+C10+C12+C14+C18</f>
        <v>0</v>
      </c>
      <c r="D20" s="57">
        <f t="shared" ref="D20:G20" si="0">+D6+D8+D10+D12+D14+D18</f>
        <v>0</v>
      </c>
      <c r="E20" s="57">
        <f t="shared" si="0"/>
        <v>0</v>
      </c>
      <c r="F20" s="57">
        <f t="shared" ca="1" si="0"/>
        <v>0</v>
      </c>
      <c r="G20" s="61">
        <f t="shared" si="0"/>
        <v>0</v>
      </c>
    </row>
    <row r="21" spans="1:10" x14ac:dyDescent="0.25">
      <c r="A21" s="728"/>
      <c r="B21" s="721">
        <f ca="1">+B20+C20</f>
        <v>0</v>
      </c>
      <c r="C21" s="725"/>
      <c r="D21" s="721">
        <f>+D20+E20</f>
        <v>0</v>
      </c>
      <c r="E21" s="725"/>
      <c r="F21" s="721">
        <f ca="1">+F20+G20</f>
        <v>0</v>
      </c>
      <c r="G21" s="722"/>
    </row>
    <row r="22" spans="1:10" ht="15.75" thickBot="1" x14ac:dyDescent="0.3">
      <c r="A22" s="729"/>
      <c r="B22" s="723"/>
      <c r="C22" s="726"/>
      <c r="D22" s="723"/>
      <c r="E22" s="726"/>
      <c r="F22" s="723"/>
      <c r="G22" s="724"/>
    </row>
    <row r="23" spans="1:10" ht="15.75" thickTop="1" x14ac:dyDescent="0.25">
      <c r="A23" s="4"/>
    </row>
    <row r="24" spans="1:10" x14ac:dyDescent="0.25">
      <c r="A24" s="4"/>
    </row>
    <row r="25" spans="1:10" x14ac:dyDescent="0.25">
      <c r="A25" s="4"/>
    </row>
    <row r="26" spans="1:10" x14ac:dyDescent="0.25">
      <c r="A26" s="702" t="s">
        <v>195</v>
      </c>
      <c r="B26" s="702"/>
      <c r="C26" s="702"/>
      <c r="D26" s="702"/>
      <c r="E26" s="702"/>
      <c r="F26" s="702"/>
      <c r="G26" s="702"/>
    </row>
    <row r="27" spans="1:10" x14ac:dyDescent="0.25">
      <c r="A27" s="3"/>
    </row>
    <row r="28" spans="1:10" ht="15.75" thickBot="1" x14ac:dyDescent="0.3">
      <c r="A28" s="4" t="s">
        <v>196</v>
      </c>
    </row>
    <row r="29" spans="1:10" ht="30.75" thickBot="1" x14ac:dyDescent="0.3">
      <c r="A29" s="25" t="s">
        <v>167</v>
      </c>
      <c r="B29" s="22" t="s">
        <v>197</v>
      </c>
      <c r="C29" s="22" t="s">
        <v>198</v>
      </c>
    </row>
    <row r="30" spans="1:10" ht="23.25" customHeight="1" thickBot="1" x14ac:dyDescent="0.3">
      <c r="A30" s="36" t="str">
        <f>IF(A6&gt;0,A6,"")</f>
        <v/>
      </c>
      <c r="B30" s="37"/>
      <c r="C30" s="38">
        <f ca="1">+B7</f>
        <v>0</v>
      </c>
    </row>
    <row r="31" spans="1:10" ht="22.5" customHeight="1" thickBot="1" x14ac:dyDescent="0.3">
      <c r="A31" s="36" t="str">
        <f>IF(A8&gt;0,A8,"")</f>
        <v/>
      </c>
      <c r="B31" s="37"/>
      <c r="C31" s="38">
        <f ca="1">+B9</f>
        <v>0</v>
      </c>
      <c r="F31" s="26"/>
    </row>
    <row r="32" spans="1:10" ht="22.5" customHeight="1" thickBot="1" x14ac:dyDescent="0.3">
      <c r="A32" s="36" t="str">
        <f>IF(A10&gt;0,A10,"")</f>
        <v/>
      </c>
      <c r="B32" s="37"/>
      <c r="C32" s="38">
        <f ca="1">+B11</f>
        <v>0</v>
      </c>
      <c r="D32" s="39"/>
      <c r="E32" s="39"/>
      <c r="F32" s="40"/>
      <c r="G32" s="39"/>
      <c r="H32" s="39"/>
      <c r="I32" s="39"/>
      <c r="J32" s="39"/>
    </row>
    <row r="33" spans="1:10" ht="22.5" customHeight="1" thickBot="1" x14ac:dyDescent="0.3">
      <c r="A33" s="36" t="str">
        <f>IF(A12&gt;0,A12,"")</f>
        <v/>
      </c>
      <c r="B33" s="37"/>
      <c r="C33" s="38">
        <f ca="1">+B10</f>
        <v>0</v>
      </c>
      <c r="D33" s="39"/>
      <c r="E33" s="39"/>
      <c r="F33" s="40"/>
      <c r="G33" s="39"/>
      <c r="H33" s="39"/>
      <c r="I33" s="39"/>
      <c r="J33" s="39"/>
    </row>
    <row r="34" spans="1:10" ht="22.5" customHeight="1" thickBot="1" x14ac:dyDescent="0.3">
      <c r="A34" s="36" t="str">
        <f>IF(A14&gt;0,A14,"")</f>
        <v/>
      </c>
      <c r="B34" s="37"/>
      <c r="C34" s="38">
        <f ca="1">+B12</f>
        <v>0</v>
      </c>
      <c r="D34" s="39"/>
      <c r="E34" s="39"/>
      <c r="F34" s="40"/>
      <c r="G34" s="39"/>
      <c r="H34" s="39"/>
      <c r="I34" s="39"/>
      <c r="J34" s="39"/>
    </row>
    <row r="35" spans="1:10" ht="22.5" customHeight="1" thickBot="1" x14ac:dyDescent="0.3">
      <c r="A35" s="36"/>
      <c r="B35" s="37"/>
      <c r="C35" s="38"/>
      <c r="D35" s="39"/>
      <c r="E35" s="39"/>
      <c r="F35" s="40"/>
      <c r="G35" s="39"/>
      <c r="H35" s="39"/>
      <c r="I35" s="39"/>
      <c r="J35" s="39"/>
    </row>
    <row r="36" spans="1:10" ht="22.5" hidden="1" customHeight="1" thickBot="1" x14ac:dyDescent="0.3">
      <c r="A36" s="36" t="str">
        <f>IF(A18&gt;0,A18,"")</f>
        <v/>
      </c>
      <c r="B36" s="37"/>
      <c r="C36" s="38"/>
      <c r="D36" s="39"/>
      <c r="E36" s="39"/>
      <c r="F36" s="40"/>
      <c r="G36" s="39"/>
      <c r="H36" s="39"/>
      <c r="I36" s="39"/>
      <c r="J36" s="39"/>
    </row>
    <row r="37" spans="1:10" ht="22.5" customHeight="1" thickBot="1" x14ac:dyDescent="0.3">
      <c r="A37" s="717" t="s">
        <v>199</v>
      </c>
      <c r="B37" s="719"/>
      <c r="C37" s="38">
        <f ca="1">SUM(C30:C32)</f>
        <v>0</v>
      </c>
    </row>
    <row r="38" spans="1:10" x14ac:dyDescent="0.25">
      <c r="A38" s="4"/>
    </row>
    <row r="39" spans="1:10" x14ac:dyDescent="0.25">
      <c r="A39" s="4"/>
    </row>
    <row r="40" spans="1:10" x14ac:dyDescent="0.25">
      <c r="A40" s="4" t="s">
        <v>200</v>
      </c>
    </row>
    <row r="41" spans="1:10" ht="15.75" thickBot="1" x14ac:dyDescent="0.3">
      <c r="A41" s="5" t="s">
        <v>201</v>
      </c>
    </row>
    <row r="42" spans="1:10" ht="23.25" customHeight="1" thickBot="1" x14ac:dyDescent="0.3">
      <c r="A42" s="25" t="s">
        <v>167</v>
      </c>
      <c r="B42" s="731" t="s">
        <v>202</v>
      </c>
      <c r="C42" s="720"/>
      <c r="D42" s="732"/>
      <c r="E42" s="22" t="s">
        <v>203</v>
      </c>
      <c r="F42" s="1"/>
      <c r="H42" s="2"/>
    </row>
    <row r="43" spans="1:10" ht="23.25" customHeight="1" thickBot="1" x14ac:dyDescent="0.3">
      <c r="A43" s="21" t="s">
        <v>204</v>
      </c>
      <c r="B43" s="733"/>
      <c r="C43" s="734"/>
      <c r="D43" s="735"/>
      <c r="E43" s="62"/>
      <c r="F43" s="1"/>
      <c r="H43" s="2"/>
    </row>
    <row r="44" spans="1:10" ht="23.25" customHeight="1" thickBot="1" x14ac:dyDescent="0.3">
      <c r="A44" s="21"/>
      <c r="B44" s="733"/>
      <c r="C44" s="734"/>
      <c r="D44" s="735"/>
      <c r="E44" s="62"/>
      <c r="F44" s="1"/>
      <c r="H44" s="2"/>
    </row>
    <row r="45" spans="1:10" ht="23.25" customHeight="1" thickBot="1" x14ac:dyDescent="0.3">
      <c r="A45" s="79"/>
      <c r="B45" s="733"/>
      <c r="C45" s="734"/>
      <c r="D45" s="735"/>
      <c r="E45" s="62"/>
      <c r="F45" s="1"/>
      <c r="H45" s="2"/>
    </row>
    <row r="46" spans="1:10" ht="23.25" customHeight="1" thickBot="1" x14ac:dyDescent="0.3">
      <c r="A46" s="79"/>
      <c r="B46" s="733"/>
      <c r="C46" s="734"/>
      <c r="D46" s="735"/>
      <c r="E46" s="62"/>
      <c r="F46" s="1"/>
      <c r="H46" s="2"/>
    </row>
    <row r="47" spans="1:10" ht="23.25" customHeight="1" thickBot="1" x14ac:dyDescent="0.3">
      <c r="A47" s="79"/>
      <c r="B47" s="733"/>
      <c r="C47" s="734"/>
      <c r="D47" s="735"/>
      <c r="E47" s="62"/>
      <c r="F47" s="1"/>
      <c r="H47" s="2"/>
    </row>
    <row r="48" spans="1:10" ht="23.25" customHeight="1" thickBot="1" x14ac:dyDescent="0.3">
      <c r="A48" s="79"/>
      <c r="B48" s="733"/>
      <c r="C48" s="734"/>
      <c r="D48" s="735"/>
      <c r="E48" s="62"/>
      <c r="F48" s="1"/>
      <c r="H48" s="2"/>
    </row>
    <row r="49" spans="1:9" ht="23.25" hidden="1" customHeight="1" thickBot="1" x14ac:dyDescent="0.3">
      <c r="A49" s="79"/>
      <c r="B49" s="733"/>
      <c r="C49" s="734"/>
      <c r="D49" s="735"/>
      <c r="E49" s="62"/>
      <c r="F49" s="1"/>
      <c r="H49" s="2"/>
    </row>
    <row r="50" spans="1:9" ht="23.25" customHeight="1" thickBot="1" x14ac:dyDescent="0.3">
      <c r="A50" s="717" t="s">
        <v>205</v>
      </c>
      <c r="B50" s="718"/>
      <c r="C50" s="718"/>
      <c r="D50" s="719"/>
      <c r="E50" s="173">
        <f>SUM(E43:E44)</f>
        <v>0</v>
      </c>
      <c r="F50" s="1"/>
      <c r="H50" s="2"/>
    </row>
    <row r="51" spans="1:9" x14ac:dyDescent="0.25">
      <c r="A51" s="23"/>
      <c r="B51" s="23"/>
      <c r="C51" s="24"/>
    </row>
    <row r="52" spans="1:9" x14ac:dyDescent="0.25">
      <c r="A52" s="23"/>
      <c r="B52" s="23"/>
      <c r="C52" s="24"/>
    </row>
    <row r="53" spans="1:9" x14ac:dyDescent="0.25">
      <c r="A53" s="23"/>
      <c r="B53" s="23"/>
      <c r="C53" s="24"/>
    </row>
    <row r="54" spans="1:9" x14ac:dyDescent="0.25">
      <c r="A54" s="23"/>
      <c r="B54" s="23"/>
      <c r="C54" s="24"/>
    </row>
    <row r="55" spans="1:9" x14ac:dyDescent="0.25">
      <c r="A55" s="23"/>
      <c r="B55" s="23"/>
      <c r="C55" s="24"/>
    </row>
    <row r="56" spans="1:9" x14ac:dyDescent="0.25">
      <c r="A56" s="23"/>
      <c r="B56" s="23"/>
      <c r="C56" s="24"/>
    </row>
    <row r="57" spans="1:9" x14ac:dyDescent="0.25">
      <c r="A57" s="23"/>
      <c r="B57" s="23"/>
      <c r="C57" s="24"/>
    </row>
    <row r="58" spans="1:9" x14ac:dyDescent="0.25">
      <c r="A58" s="23"/>
      <c r="B58" s="23"/>
      <c r="C58" s="24"/>
    </row>
    <row r="59" spans="1:9" ht="15.75" thickBot="1" x14ac:dyDescent="0.3">
      <c r="A59" s="5" t="s">
        <v>206</v>
      </c>
    </row>
    <row r="60" spans="1:9" ht="29.25" customHeight="1" thickBot="1" x14ac:dyDescent="0.3">
      <c r="A60" s="240" t="s">
        <v>167</v>
      </c>
      <c r="B60" s="241" t="s">
        <v>207</v>
      </c>
      <c r="C60" s="730" t="s">
        <v>208</v>
      </c>
      <c r="D60" s="730"/>
      <c r="E60" s="241" t="s">
        <v>209</v>
      </c>
      <c r="F60" s="242" t="s">
        <v>210</v>
      </c>
      <c r="G60" s="167" t="s">
        <v>211</v>
      </c>
      <c r="I60" s="7"/>
    </row>
    <row r="61" spans="1:9" ht="17.25" customHeight="1" x14ac:dyDescent="0.25">
      <c r="A61" s="697" t="s">
        <v>204</v>
      </c>
      <c r="B61" s="80"/>
      <c r="C61" s="699"/>
      <c r="D61" s="699"/>
      <c r="E61" s="81"/>
      <c r="F61" s="168"/>
      <c r="G61" s="169">
        <f t="shared" ref="G61:G64" si="1">+E61*F61</f>
        <v>0</v>
      </c>
      <c r="I61" s="7"/>
    </row>
    <row r="62" spans="1:9" ht="17.25" customHeight="1" x14ac:dyDescent="0.25">
      <c r="A62" s="701"/>
      <c r="B62" s="312"/>
      <c r="C62" s="316"/>
      <c r="D62" s="317"/>
      <c r="E62" s="313"/>
      <c r="F62" s="314"/>
      <c r="G62" s="315">
        <f t="shared" si="1"/>
        <v>0</v>
      </c>
      <c r="I62" s="7"/>
    </row>
    <row r="63" spans="1:9" ht="17.25" customHeight="1" x14ac:dyDescent="0.25">
      <c r="A63" s="701"/>
      <c r="B63" s="312"/>
      <c r="C63" s="694"/>
      <c r="D63" s="695"/>
      <c r="E63" s="313"/>
      <c r="F63" s="314"/>
      <c r="G63" s="315">
        <f t="shared" si="1"/>
        <v>0</v>
      </c>
      <c r="I63" s="7"/>
    </row>
    <row r="64" spans="1:9" ht="17.25" customHeight="1" x14ac:dyDescent="0.25">
      <c r="A64" s="698"/>
      <c r="B64" s="82"/>
      <c r="C64" s="700"/>
      <c r="D64" s="700"/>
      <c r="E64" s="83"/>
      <c r="F64" s="170"/>
      <c r="G64" s="171">
        <f t="shared" si="1"/>
        <v>0</v>
      </c>
      <c r="I64" s="7"/>
    </row>
    <row r="65" spans="1:9" ht="17.25" customHeight="1" thickBot="1" x14ac:dyDescent="0.3">
      <c r="A65" s="696" t="str">
        <f t="shared" ref="A65" si="2">"Total for City of "&amp;A61&amp;":"</f>
        <v>Total for City of Select a City:</v>
      </c>
      <c r="B65" s="696"/>
      <c r="C65" s="696"/>
      <c r="D65" s="696"/>
      <c r="E65" s="696"/>
      <c r="F65" s="696"/>
      <c r="G65" s="172">
        <f>SUBTOTAL(9,(G61:G64))</f>
        <v>0</v>
      </c>
      <c r="I65" s="7"/>
    </row>
    <row r="66" spans="1:9" ht="17.25" customHeight="1" x14ac:dyDescent="0.25">
      <c r="A66" s="697" t="s">
        <v>204</v>
      </c>
      <c r="B66" s="80"/>
      <c r="C66" s="699"/>
      <c r="D66" s="699"/>
      <c r="E66" s="81"/>
      <c r="F66" s="168"/>
      <c r="G66" s="169">
        <f>+E66*F66</f>
        <v>0</v>
      </c>
      <c r="I66" s="7"/>
    </row>
    <row r="67" spans="1:9" ht="17.25" customHeight="1" x14ac:dyDescent="0.25">
      <c r="A67" s="698"/>
      <c r="B67" s="82"/>
      <c r="C67" s="700"/>
      <c r="D67" s="700"/>
      <c r="E67" s="83"/>
      <c r="F67" s="170"/>
      <c r="G67" s="171">
        <f>+E67*F67</f>
        <v>0</v>
      </c>
      <c r="I67" s="7"/>
    </row>
    <row r="68" spans="1:9" ht="17.25" customHeight="1" x14ac:dyDescent="0.25">
      <c r="A68" s="698"/>
      <c r="B68" s="82"/>
      <c r="C68" s="700"/>
      <c r="D68" s="700"/>
      <c r="E68" s="83"/>
      <c r="F68" s="170"/>
      <c r="G68" s="171">
        <f>+E68*F68</f>
        <v>0</v>
      </c>
      <c r="I68" s="7"/>
    </row>
    <row r="69" spans="1:9" ht="17.25" customHeight="1" x14ac:dyDescent="0.25">
      <c r="A69" s="698"/>
      <c r="B69" s="82"/>
      <c r="C69" s="700"/>
      <c r="D69" s="700"/>
      <c r="E69" s="83"/>
      <c r="F69" s="170"/>
      <c r="G69" s="171">
        <f>+E69*F69</f>
        <v>0</v>
      </c>
      <c r="I69" s="7"/>
    </row>
    <row r="70" spans="1:9" ht="17.25" customHeight="1" thickBot="1" x14ac:dyDescent="0.3">
      <c r="A70" s="696" t="str">
        <f t="shared" ref="A70" si="3">"Total for City of "&amp;A66&amp;":"</f>
        <v>Total for City of Select a City:</v>
      </c>
      <c r="B70" s="696"/>
      <c r="C70" s="696"/>
      <c r="D70" s="696"/>
      <c r="E70" s="696"/>
      <c r="F70" s="696"/>
      <c r="G70" s="172">
        <f>SUBTOTAL(9,(G66:G69))</f>
        <v>0</v>
      </c>
      <c r="I70" s="7"/>
    </row>
    <row r="71" spans="1:9" ht="17.25" customHeight="1" x14ac:dyDescent="0.25">
      <c r="A71" s="697" t="s">
        <v>204</v>
      </c>
      <c r="B71" s="80"/>
      <c r="C71" s="699"/>
      <c r="D71" s="699"/>
      <c r="E71" s="81"/>
      <c r="F71" s="168"/>
      <c r="G71" s="169">
        <f>+E71*F71</f>
        <v>0</v>
      </c>
      <c r="I71" s="7"/>
    </row>
    <row r="72" spans="1:9" ht="17.25" customHeight="1" x14ac:dyDescent="0.25">
      <c r="A72" s="698"/>
      <c r="B72" s="82"/>
      <c r="C72" s="700"/>
      <c r="D72" s="700"/>
      <c r="E72" s="83"/>
      <c r="F72" s="170"/>
      <c r="G72" s="171">
        <f>+E72*F72</f>
        <v>0</v>
      </c>
      <c r="I72" s="7"/>
    </row>
    <row r="73" spans="1:9" ht="17.25" customHeight="1" x14ac:dyDescent="0.25">
      <c r="A73" s="698"/>
      <c r="B73" s="82"/>
      <c r="C73" s="700"/>
      <c r="D73" s="700"/>
      <c r="E73" s="83"/>
      <c r="F73" s="170"/>
      <c r="G73" s="171">
        <f>+E73*F73</f>
        <v>0</v>
      </c>
      <c r="I73" s="7"/>
    </row>
    <row r="74" spans="1:9" ht="17.25" customHeight="1" x14ac:dyDescent="0.25">
      <c r="A74" s="698"/>
      <c r="B74" s="82"/>
      <c r="C74" s="700"/>
      <c r="D74" s="700"/>
      <c r="E74" s="83"/>
      <c r="F74" s="170"/>
      <c r="G74" s="171">
        <f>+E74*F74</f>
        <v>0</v>
      </c>
      <c r="I74" s="7"/>
    </row>
    <row r="75" spans="1:9" ht="17.25" customHeight="1" thickBot="1" x14ac:dyDescent="0.3">
      <c r="A75" s="696" t="str">
        <f t="shared" ref="A75" si="4">"Total for City of "&amp;A71&amp;":"</f>
        <v>Total for City of Select a City:</v>
      </c>
      <c r="B75" s="696"/>
      <c r="C75" s="696"/>
      <c r="D75" s="696"/>
      <c r="E75" s="696"/>
      <c r="F75" s="696"/>
      <c r="G75" s="172">
        <f>SUBTOTAL(9,(G71:G74))</f>
        <v>0</v>
      </c>
      <c r="I75" s="7"/>
    </row>
    <row r="76" spans="1:9" ht="17.25" customHeight="1" x14ac:dyDescent="0.25">
      <c r="A76" s="697" t="s">
        <v>204</v>
      </c>
      <c r="B76" s="80"/>
      <c r="C76" s="699"/>
      <c r="D76" s="699"/>
      <c r="E76" s="81"/>
      <c r="F76" s="168"/>
      <c r="G76" s="169">
        <f>+E76*F76</f>
        <v>0</v>
      </c>
      <c r="I76" s="7"/>
    </row>
    <row r="77" spans="1:9" ht="17.25" customHeight="1" x14ac:dyDescent="0.25">
      <c r="A77" s="698"/>
      <c r="B77" s="82"/>
      <c r="C77" s="700"/>
      <c r="D77" s="700"/>
      <c r="E77" s="83"/>
      <c r="F77" s="170"/>
      <c r="G77" s="171">
        <f>+E77*F77</f>
        <v>0</v>
      </c>
      <c r="I77" s="7"/>
    </row>
    <row r="78" spans="1:9" ht="17.25" customHeight="1" x14ac:dyDescent="0.25">
      <c r="A78" s="698"/>
      <c r="B78" s="82"/>
      <c r="C78" s="700"/>
      <c r="D78" s="700"/>
      <c r="E78" s="83"/>
      <c r="F78" s="170"/>
      <c r="G78" s="171">
        <f>+E78*F78</f>
        <v>0</v>
      </c>
      <c r="I78" s="7"/>
    </row>
    <row r="79" spans="1:9" ht="17.25" customHeight="1" x14ac:dyDescent="0.25">
      <c r="A79" s="698"/>
      <c r="B79" s="82"/>
      <c r="C79" s="700"/>
      <c r="D79" s="700"/>
      <c r="E79" s="83"/>
      <c r="F79" s="170"/>
      <c r="G79" s="171">
        <f>+E79*F79</f>
        <v>0</v>
      </c>
      <c r="I79" s="7"/>
    </row>
    <row r="80" spans="1:9" ht="17.25" customHeight="1" thickBot="1" x14ac:dyDescent="0.3">
      <c r="A80" s="696" t="str">
        <f t="shared" ref="A80" si="5">"Total for City of "&amp;A76&amp;":"</f>
        <v>Total for City of Select a City:</v>
      </c>
      <c r="B80" s="696"/>
      <c r="C80" s="696"/>
      <c r="D80" s="696"/>
      <c r="E80" s="696"/>
      <c r="F80" s="696"/>
      <c r="G80" s="172">
        <f>SUBTOTAL(9,(G76:G79))</f>
        <v>0</v>
      </c>
      <c r="I80" s="7"/>
    </row>
    <row r="81" spans="1:9" ht="17.25" customHeight="1" x14ac:dyDescent="0.25">
      <c r="A81" s="697" t="s">
        <v>204</v>
      </c>
      <c r="B81" s="80"/>
      <c r="C81" s="699"/>
      <c r="D81" s="699"/>
      <c r="E81" s="81"/>
      <c r="F81" s="168"/>
      <c r="G81" s="169">
        <f>+E81*F81</f>
        <v>0</v>
      </c>
      <c r="I81" s="7"/>
    </row>
    <row r="82" spans="1:9" ht="17.25" customHeight="1" x14ac:dyDescent="0.25">
      <c r="A82" s="698"/>
      <c r="B82" s="82"/>
      <c r="C82" s="700"/>
      <c r="D82" s="700"/>
      <c r="E82" s="83"/>
      <c r="F82" s="170"/>
      <c r="G82" s="171">
        <f>+E82*F82</f>
        <v>0</v>
      </c>
      <c r="I82" s="7"/>
    </row>
    <row r="83" spans="1:9" ht="17.25" customHeight="1" x14ac:dyDescent="0.25">
      <c r="A83" s="698"/>
      <c r="B83" s="82"/>
      <c r="C83" s="700"/>
      <c r="D83" s="700"/>
      <c r="E83" s="83"/>
      <c r="F83" s="170"/>
      <c r="G83" s="171">
        <f>+E83*F83</f>
        <v>0</v>
      </c>
      <c r="I83" s="7"/>
    </row>
    <row r="84" spans="1:9" ht="17.25" customHeight="1" x14ac:dyDescent="0.25">
      <c r="A84" s="698"/>
      <c r="B84" s="82"/>
      <c r="C84" s="700"/>
      <c r="D84" s="700"/>
      <c r="E84" s="83"/>
      <c r="F84" s="170"/>
      <c r="G84" s="171">
        <f>+E84*F84</f>
        <v>0</v>
      </c>
      <c r="I84" s="7"/>
    </row>
    <row r="85" spans="1:9" ht="17.25" customHeight="1" thickBot="1" x14ac:dyDescent="0.3">
      <c r="A85" s="696" t="str">
        <f t="shared" ref="A85" si="6">"Total for City of "&amp;A81&amp;":"</f>
        <v>Total for City of Select a City:</v>
      </c>
      <c r="B85" s="696"/>
      <c r="C85" s="696"/>
      <c r="D85" s="696"/>
      <c r="E85" s="696"/>
      <c r="F85" s="696"/>
      <c r="G85" s="172">
        <f>SUBTOTAL(9,(G81:G84))</f>
        <v>0</v>
      </c>
      <c r="I85" s="7"/>
    </row>
    <row r="86" spans="1:9" ht="17.25" customHeight="1" x14ac:dyDescent="0.25">
      <c r="A86" s="697" t="s">
        <v>204</v>
      </c>
      <c r="B86" s="80"/>
      <c r="C86" s="699"/>
      <c r="D86" s="699"/>
      <c r="E86" s="81"/>
      <c r="F86" s="168"/>
      <c r="G86" s="169">
        <f>+E86*F86</f>
        <v>0</v>
      </c>
      <c r="I86" s="7"/>
    </row>
    <row r="87" spans="1:9" ht="17.25" customHeight="1" x14ac:dyDescent="0.25">
      <c r="A87" s="698"/>
      <c r="B87" s="82"/>
      <c r="C87" s="700"/>
      <c r="D87" s="700"/>
      <c r="E87" s="83"/>
      <c r="F87" s="170"/>
      <c r="G87" s="171">
        <f>+E87*F87</f>
        <v>0</v>
      </c>
      <c r="I87" s="7"/>
    </row>
    <row r="88" spans="1:9" ht="17.25" customHeight="1" x14ac:dyDescent="0.25">
      <c r="A88" s="698"/>
      <c r="B88" s="82"/>
      <c r="C88" s="700"/>
      <c r="D88" s="700"/>
      <c r="E88" s="83"/>
      <c r="F88" s="170"/>
      <c r="G88" s="171">
        <f>+E88*F88</f>
        <v>0</v>
      </c>
      <c r="I88" s="7"/>
    </row>
    <row r="89" spans="1:9" ht="17.25" customHeight="1" x14ac:dyDescent="0.25">
      <c r="A89" s="698"/>
      <c r="B89" s="82"/>
      <c r="C89" s="700"/>
      <c r="D89" s="700"/>
      <c r="E89" s="83"/>
      <c r="F89" s="170"/>
      <c r="G89" s="171">
        <f>+E89*F89</f>
        <v>0</v>
      </c>
      <c r="I89" s="7"/>
    </row>
    <row r="90" spans="1:9" ht="17.25" customHeight="1" thickBot="1" x14ac:dyDescent="0.3">
      <c r="A90" s="696" t="str">
        <f t="shared" ref="A90" si="7">"Total for City of "&amp;A86&amp;":"</f>
        <v>Total for City of Select a City:</v>
      </c>
      <c r="B90" s="696"/>
      <c r="C90" s="696"/>
      <c r="D90" s="696"/>
      <c r="E90" s="696"/>
      <c r="F90" s="696"/>
      <c r="G90" s="172">
        <f>SUBTOTAL(9,(G86:G89))</f>
        <v>0</v>
      </c>
      <c r="I90" s="7"/>
    </row>
    <row r="91" spans="1:9" ht="17.25" hidden="1" customHeight="1" x14ac:dyDescent="0.25">
      <c r="A91" s="697" t="s">
        <v>204</v>
      </c>
      <c r="B91" s="80"/>
      <c r="C91" s="699"/>
      <c r="D91" s="699"/>
      <c r="E91" s="81"/>
      <c r="F91" s="168"/>
      <c r="G91" s="169">
        <f>+E91*F91</f>
        <v>0</v>
      </c>
      <c r="I91" s="7"/>
    </row>
    <row r="92" spans="1:9" ht="17.25" hidden="1" customHeight="1" x14ac:dyDescent="0.25">
      <c r="A92" s="698"/>
      <c r="B92" s="82"/>
      <c r="C92" s="700"/>
      <c r="D92" s="700"/>
      <c r="E92" s="83"/>
      <c r="F92" s="170"/>
      <c r="G92" s="171">
        <f>+E92*F92</f>
        <v>0</v>
      </c>
      <c r="I92" s="7"/>
    </row>
    <row r="93" spans="1:9" ht="17.25" hidden="1" customHeight="1" x14ac:dyDescent="0.25">
      <c r="A93" s="698"/>
      <c r="B93" s="82"/>
      <c r="C93" s="700"/>
      <c r="D93" s="700"/>
      <c r="E93" s="83"/>
      <c r="F93" s="170"/>
      <c r="G93" s="171">
        <f>+E93*F93</f>
        <v>0</v>
      </c>
      <c r="I93" s="7"/>
    </row>
    <row r="94" spans="1:9" ht="27" hidden="1" customHeight="1" x14ac:dyDescent="0.25">
      <c r="A94" s="698"/>
      <c r="B94" s="82"/>
      <c r="C94" s="700"/>
      <c r="D94" s="700"/>
      <c r="E94" s="83"/>
      <c r="F94" s="170"/>
      <c r="G94" s="171">
        <f>+E94*F94</f>
        <v>0</v>
      </c>
      <c r="I94" s="7"/>
    </row>
    <row r="95" spans="1:9" ht="17.25" hidden="1" customHeight="1" thickBot="1" x14ac:dyDescent="0.3">
      <c r="A95" s="696" t="str">
        <f t="shared" ref="A95" si="8">"Total for City of "&amp;A91&amp;":"</f>
        <v>Total for City of Select a City:</v>
      </c>
      <c r="B95" s="696"/>
      <c r="C95" s="696"/>
      <c r="D95" s="696"/>
      <c r="E95" s="696"/>
      <c r="F95" s="696"/>
      <c r="G95" s="172">
        <f>SUBTOTAL(9,(G91:G94))</f>
        <v>0</v>
      </c>
      <c r="I95" s="6"/>
    </row>
    <row r="96" spans="1:9" ht="17.25" customHeight="1" thickBot="1" x14ac:dyDescent="0.3">
      <c r="A96" s="717" t="s">
        <v>212</v>
      </c>
      <c r="B96" s="718"/>
      <c r="C96" s="718"/>
      <c r="D96" s="718"/>
      <c r="E96" s="718"/>
      <c r="F96" s="719"/>
      <c r="G96" s="35">
        <f>+SUBTOTAL(9,(G61:G95))</f>
        <v>0</v>
      </c>
      <c r="I96" s="6"/>
    </row>
    <row r="97" spans="1:9" ht="17.25" customHeight="1" thickBot="1" x14ac:dyDescent="0.3">
      <c r="A97" s="720"/>
      <c r="B97" s="720"/>
      <c r="C97" s="720"/>
      <c r="D97" s="720"/>
      <c r="E97" s="720"/>
      <c r="F97" s="720"/>
      <c r="G97" s="720"/>
      <c r="I97" s="6"/>
    </row>
    <row r="98" spans="1:9" ht="15.75" customHeight="1" thickBot="1" x14ac:dyDescent="0.3">
      <c r="A98" s="717" t="s">
        <v>213</v>
      </c>
      <c r="B98" s="718"/>
      <c r="C98" s="718"/>
      <c r="D98" s="718"/>
      <c r="E98" s="718"/>
      <c r="F98" s="719"/>
      <c r="G98" s="8">
        <f>+G96+E50</f>
        <v>0</v>
      </c>
      <c r="I98" s="6"/>
    </row>
    <row r="99" spans="1:9" ht="15" customHeight="1" x14ac:dyDescent="0.25">
      <c r="A99" s="715" t="s">
        <v>214</v>
      </c>
      <c r="B99" s="715"/>
      <c r="C99" s="715"/>
      <c r="D99" s="715"/>
      <c r="E99" s="715"/>
      <c r="F99" s="715"/>
      <c r="G99" s="715"/>
    </row>
    <row r="100" spans="1:9" x14ac:dyDescent="0.25">
      <c r="A100" s="716"/>
      <c r="B100" s="716"/>
      <c r="C100" s="716"/>
      <c r="D100" s="716"/>
      <c r="E100" s="716"/>
      <c r="F100" s="716"/>
      <c r="G100" s="716"/>
    </row>
    <row r="101" spans="1:9" x14ac:dyDescent="0.25">
      <c r="A101" s="716"/>
      <c r="B101" s="716"/>
      <c r="C101" s="716"/>
      <c r="D101" s="716"/>
      <c r="E101" s="716"/>
      <c r="F101" s="716"/>
      <c r="G101" s="716"/>
    </row>
    <row r="103" spans="1:9" ht="15.75" customHeight="1" x14ac:dyDescent="0.25"/>
  </sheetData>
  <mergeCells count="94">
    <mergeCell ref="B45:D45"/>
    <mergeCell ref="B46:D46"/>
    <mergeCell ref="B47:D47"/>
    <mergeCell ref="B48:D48"/>
    <mergeCell ref="B49:D49"/>
    <mergeCell ref="F17:G17"/>
    <mergeCell ref="B42:D42"/>
    <mergeCell ref="B43:D43"/>
    <mergeCell ref="B44:D44"/>
    <mergeCell ref="F19:G19"/>
    <mergeCell ref="C94:D94"/>
    <mergeCell ref="F21:G22"/>
    <mergeCell ref="D21:E22"/>
    <mergeCell ref="A37:B37"/>
    <mergeCell ref="A20:A22"/>
    <mergeCell ref="B21:C22"/>
    <mergeCell ref="C60:D60"/>
    <mergeCell ref="C61:D61"/>
    <mergeCell ref="C64:D64"/>
    <mergeCell ref="A70:F70"/>
    <mergeCell ref="A71:A74"/>
    <mergeCell ref="C71:D71"/>
    <mergeCell ref="C72:D72"/>
    <mergeCell ref="C73:D73"/>
    <mergeCell ref="A76:A79"/>
    <mergeCell ref="A50:D50"/>
    <mergeCell ref="A99:G101"/>
    <mergeCell ref="A65:F65"/>
    <mergeCell ref="A95:F95"/>
    <mergeCell ref="A98:F98"/>
    <mergeCell ref="A96:F96"/>
    <mergeCell ref="A97:G97"/>
    <mergeCell ref="C93:D93"/>
    <mergeCell ref="C92:D92"/>
    <mergeCell ref="C91:D91"/>
    <mergeCell ref="A91:A94"/>
    <mergeCell ref="A66:A69"/>
    <mergeCell ref="C66:D66"/>
    <mergeCell ref="C67:D67"/>
    <mergeCell ref="C68:D68"/>
    <mergeCell ref="C69:D69"/>
    <mergeCell ref="C74:D74"/>
    <mergeCell ref="A18:A19"/>
    <mergeCell ref="B19:C19"/>
    <mergeCell ref="A10:A11"/>
    <mergeCell ref="B11:C11"/>
    <mergeCell ref="D19:E19"/>
    <mergeCell ref="A12:A13"/>
    <mergeCell ref="B13:C13"/>
    <mergeCell ref="D13:E13"/>
    <mergeCell ref="A16:A17"/>
    <mergeCell ref="B17:C17"/>
    <mergeCell ref="D17:E17"/>
    <mergeCell ref="D7:E7"/>
    <mergeCell ref="F13:G13"/>
    <mergeCell ref="A14:A15"/>
    <mergeCell ref="B15:C15"/>
    <mergeCell ref="D15:E15"/>
    <mergeCell ref="F15:G15"/>
    <mergeCell ref="A2:G2"/>
    <mergeCell ref="A26:G26"/>
    <mergeCell ref="A75:F75"/>
    <mergeCell ref="A4:A5"/>
    <mergeCell ref="A8:A9"/>
    <mergeCell ref="B9:C9"/>
    <mergeCell ref="D9:E9"/>
    <mergeCell ref="B4:C4"/>
    <mergeCell ref="A6:A7"/>
    <mergeCell ref="B7:C7"/>
    <mergeCell ref="F4:G4"/>
    <mergeCell ref="F7:G7"/>
    <mergeCell ref="F9:G9"/>
    <mergeCell ref="F11:G11"/>
    <mergeCell ref="D11:E11"/>
    <mergeCell ref="D4:E4"/>
    <mergeCell ref="A90:F90"/>
    <mergeCell ref="A85:F85"/>
    <mergeCell ref="A86:A89"/>
    <mergeCell ref="C86:D86"/>
    <mergeCell ref="C87:D87"/>
    <mergeCell ref="C88:D88"/>
    <mergeCell ref="C89:D89"/>
    <mergeCell ref="C63:D63"/>
    <mergeCell ref="A80:F80"/>
    <mergeCell ref="A81:A84"/>
    <mergeCell ref="C81:D81"/>
    <mergeCell ref="C82:D82"/>
    <mergeCell ref="C83:D83"/>
    <mergeCell ref="C84:D84"/>
    <mergeCell ref="C76:D76"/>
    <mergeCell ref="C77:D77"/>
    <mergeCell ref="C78:D78"/>
    <mergeCell ref="C79:D79"/>
    <mergeCell ref="A61:A64"/>
  </mergeCells>
  <dataValidations count="1">
    <dataValidation type="list" allowBlank="1" showInputMessage="1" showErrorMessage="1" sqref="A86 A43:A49 A61:A64 A91 A66 A71 A76 A81" xr:uid="{90F3395B-6430-4B1E-9EBD-3F491FAF4B63}">
      <formula1>PartAgencies</formula1>
    </dataValidation>
  </dataValidations>
  <pageMargins left="0.7" right="0.64930555555555558" top="0.7" bottom="0.51" header="0.3" footer="0.3"/>
  <pageSetup scale="65" firstPageNumber="11" fitToHeight="0" orientation="portrait" blackAndWhite="1" r:id="rId1"/>
  <headerFooter>
    <oddHeader>&amp;L&amp;"Arial,Bold"&amp;11
SECTION 5: DETAILED LOCAL MATCH COMMITMENT&amp;R&amp;"Arial,Bold"&amp;8INSERT&amp;"Arial,Regular" Project Name</oddHeader>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178F7-03E1-4294-9938-2B2A47FE259B}">
  <sheetPr codeName="Sheet11"/>
  <dimension ref="A1:Q25"/>
  <sheetViews>
    <sheetView view="pageLayout" zoomScaleNormal="100" workbookViewId="0">
      <selection activeCell="F5" sqref="F5"/>
    </sheetView>
  </sheetViews>
  <sheetFormatPr defaultRowHeight="12.75" x14ac:dyDescent="0.2"/>
  <cols>
    <col min="1" max="1" width="4.28515625" customWidth="1"/>
    <col min="2" max="2" width="8.85546875"/>
    <col min="3" max="3" width="10.42578125" customWidth="1"/>
    <col min="4" max="4" width="27.42578125" customWidth="1"/>
    <col min="5" max="6" width="20.7109375" customWidth="1"/>
  </cols>
  <sheetData>
    <row r="1" spans="1:6" ht="14.25" x14ac:dyDescent="0.2">
      <c r="A1" t="s">
        <v>67</v>
      </c>
      <c r="B1" s="17" t="s">
        <v>215</v>
      </c>
      <c r="C1" s="17"/>
    </row>
    <row r="2" spans="1:6" ht="14.25" x14ac:dyDescent="0.2">
      <c r="B2" s="17"/>
      <c r="C2" s="17"/>
    </row>
    <row r="3" spans="1:6" ht="15" x14ac:dyDescent="0.2">
      <c r="B3" s="739" t="s">
        <v>216</v>
      </c>
      <c r="C3" s="739"/>
      <c r="D3" s="179">
        <f>+E11</f>
        <v>0</v>
      </c>
      <c r="E3" s="42"/>
    </row>
    <row r="4" spans="1:6" ht="15" x14ac:dyDescent="0.2">
      <c r="B4" s="739"/>
      <c r="C4" s="739"/>
      <c r="D4" s="63"/>
    </row>
    <row r="5" spans="1:6" ht="15" x14ac:dyDescent="0.2">
      <c r="B5" s="739" t="s">
        <v>217</v>
      </c>
      <c r="C5" s="739"/>
      <c r="D5" s="174">
        <f>+F18</f>
        <v>0</v>
      </c>
      <c r="E5" s="42"/>
    </row>
    <row r="6" spans="1:6" ht="15" x14ac:dyDescent="0.2">
      <c r="B6" s="78"/>
      <c r="C6" s="78"/>
      <c r="D6" s="63"/>
      <c r="E6" s="42"/>
    </row>
    <row r="7" spans="1:6" ht="15" x14ac:dyDescent="0.2">
      <c r="B7" s="78"/>
      <c r="C7" s="78"/>
      <c r="D7" s="63"/>
      <c r="E7" s="42"/>
    </row>
    <row r="8" spans="1:6" ht="14.25" x14ac:dyDescent="0.2">
      <c r="A8" t="s">
        <v>69</v>
      </c>
      <c r="B8" s="17" t="s">
        <v>218</v>
      </c>
      <c r="C8" s="17"/>
    </row>
    <row r="9" spans="1:6" ht="15" thickBot="1" x14ac:dyDescent="0.25">
      <c r="B9" s="17"/>
      <c r="C9" s="17"/>
    </row>
    <row r="10" spans="1:6" ht="28.5" customHeight="1" thickBot="1" x14ac:dyDescent="0.25">
      <c r="B10" s="743" t="s">
        <v>219</v>
      </c>
      <c r="C10" s="744"/>
      <c r="D10" s="745"/>
      <c r="E10" s="243" t="s">
        <v>220</v>
      </c>
      <c r="F10" s="88" t="s">
        <v>221</v>
      </c>
    </row>
    <row r="11" spans="1:6" ht="28.5" customHeight="1" thickBot="1" x14ac:dyDescent="0.25">
      <c r="B11" s="740" t="s">
        <v>148</v>
      </c>
      <c r="C11" s="741"/>
      <c r="D11" s="742"/>
      <c r="E11" s="64"/>
      <c r="F11" s="65"/>
    </row>
    <row r="12" spans="1:6" ht="28.5" customHeight="1" thickBot="1" x14ac:dyDescent="0.25">
      <c r="B12" s="740" t="s">
        <v>149</v>
      </c>
      <c r="C12" s="741"/>
      <c r="D12" s="742"/>
      <c r="E12" s="64"/>
      <c r="F12" s="65"/>
    </row>
    <row r="13" spans="1:6" ht="28.5" customHeight="1" thickBot="1" x14ac:dyDescent="0.25">
      <c r="B13" s="740" t="s">
        <v>150</v>
      </c>
      <c r="C13" s="741"/>
      <c r="D13" s="742"/>
      <c r="E13" s="64"/>
      <c r="F13" s="65"/>
    </row>
    <row r="14" spans="1:6" ht="28.5" customHeight="1" thickBot="1" x14ac:dyDescent="0.25">
      <c r="B14" s="740" t="s">
        <v>151</v>
      </c>
      <c r="C14" s="741"/>
      <c r="D14" s="742"/>
      <c r="E14" s="64"/>
      <c r="F14" s="65"/>
    </row>
    <row r="15" spans="1:6" ht="28.5" customHeight="1" thickBot="1" x14ac:dyDescent="0.25">
      <c r="B15" s="740" t="s">
        <v>152</v>
      </c>
      <c r="C15" s="741"/>
      <c r="D15" s="742"/>
      <c r="E15" s="64"/>
      <c r="F15" s="65"/>
    </row>
    <row r="16" spans="1:6" ht="28.5" customHeight="1" thickBot="1" x14ac:dyDescent="0.25">
      <c r="B16" s="740" t="s">
        <v>153</v>
      </c>
      <c r="C16" s="741"/>
      <c r="D16" s="742"/>
      <c r="E16" s="64"/>
      <c r="F16" s="65"/>
    </row>
    <row r="17" spans="1:17" ht="28.5" customHeight="1" thickBot="1" x14ac:dyDescent="0.25">
      <c r="B17" s="740" t="s">
        <v>155</v>
      </c>
      <c r="C17" s="741"/>
      <c r="D17" s="742"/>
      <c r="E17" s="64"/>
      <c r="F17" s="65"/>
    </row>
    <row r="18" spans="1:17" ht="28.5" customHeight="1" thickBot="1" x14ac:dyDescent="0.25">
      <c r="B18" s="740" t="s">
        <v>156</v>
      </c>
      <c r="C18" s="741"/>
      <c r="D18" s="742"/>
      <c r="E18" s="64"/>
      <c r="F18" s="65"/>
    </row>
    <row r="19" spans="1:17" ht="28.5" customHeight="1" x14ac:dyDescent="0.2">
      <c r="D19" s="20"/>
    </row>
    <row r="20" spans="1:17" ht="30.75" customHeight="1" x14ac:dyDescent="0.2">
      <c r="A20" s="265"/>
      <c r="B20" s="736" t="s">
        <v>222</v>
      </c>
      <c r="C20" s="737"/>
      <c r="D20" s="737"/>
      <c r="E20" s="737"/>
      <c r="F20" s="737"/>
    </row>
    <row r="21" spans="1:17" ht="30.75" customHeight="1" x14ac:dyDescent="0.2">
      <c r="A21" s="265"/>
      <c r="B21" s="737"/>
      <c r="C21" s="737"/>
      <c r="D21" s="737"/>
      <c r="E21" s="737"/>
      <c r="F21" s="737"/>
      <c r="G21" s="262"/>
      <c r="H21" s="262"/>
      <c r="I21" s="262"/>
      <c r="J21" s="262"/>
    </row>
    <row r="22" spans="1:17" ht="28.5" customHeight="1" x14ac:dyDescent="0.2">
      <c r="B22" s="262"/>
      <c r="C22" s="262"/>
      <c r="D22" s="262"/>
      <c r="E22" s="262"/>
      <c r="F22" s="262"/>
      <c r="G22" s="262"/>
      <c r="H22" s="262"/>
      <c r="I22" s="262"/>
      <c r="J22" s="262"/>
    </row>
    <row r="23" spans="1:17" ht="37.5" customHeight="1" x14ac:dyDescent="0.2">
      <c r="A23" s="326"/>
      <c r="B23" s="327"/>
      <c r="C23" s="327"/>
      <c r="D23" s="327"/>
      <c r="E23" s="327"/>
      <c r="F23" s="327"/>
    </row>
    <row r="24" spans="1:17" ht="32.25" customHeight="1" x14ac:dyDescent="0.2">
      <c r="A24" s="326"/>
      <c r="B24" s="327"/>
      <c r="C24" s="327"/>
      <c r="D24" s="327"/>
      <c r="E24" s="327"/>
      <c r="F24" s="327"/>
      <c r="G24" s="56"/>
      <c r="H24" s="56"/>
      <c r="I24" s="56"/>
      <c r="J24" s="56"/>
      <c r="K24" s="56"/>
      <c r="Q24" s="56"/>
    </row>
    <row r="25" spans="1:17" ht="25.5" customHeight="1" x14ac:dyDescent="0.2">
      <c r="B25" s="738"/>
      <c r="C25" s="738"/>
      <c r="D25" s="738"/>
      <c r="E25" s="738"/>
      <c r="F25" s="738"/>
      <c r="G25" s="56"/>
      <c r="H25" s="56"/>
      <c r="I25" s="56"/>
      <c r="J25" s="56"/>
      <c r="K25" s="56"/>
      <c r="Q25" s="56"/>
    </row>
  </sheetData>
  <mergeCells count="14">
    <mergeCell ref="B20:F21"/>
    <mergeCell ref="B25:F25"/>
    <mergeCell ref="B3:C3"/>
    <mergeCell ref="B4:C4"/>
    <mergeCell ref="B5:C5"/>
    <mergeCell ref="B18:D18"/>
    <mergeCell ref="B10:D10"/>
    <mergeCell ref="B11:D11"/>
    <mergeCell ref="B12:D12"/>
    <mergeCell ref="B13:D13"/>
    <mergeCell ref="B14:D14"/>
    <mergeCell ref="B15:D15"/>
    <mergeCell ref="B16:D16"/>
    <mergeCell ref="B17:D17"/>
  </mergeCells>
  <pageMargins left="0.75" right="0.5" top="0.75" bottom="0.75" header="0.3" footer="0.3"/>
  <pageSetup firstPageNumber="9" fitToHeight="0" orientation="portrait" blackAndWhite="1" r:id="rId1"/>
  <headerFooter>
    <oddHeader>&amp;L&amp;"Arial,Bold"
SECTION 6: PROJECT SCHEDULE BY TASK&amp;R&amp;"Arial,Bold"&amp;8INSERT&amp;"Arial,Regular" Project Name</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6" r:id="rId4" name="Check Box 12">
              <controlPr defaultSize="0" autoFill="0" autoLine="0" autoPict="0">
                <anchor moveWithCells="1">
                  <from>
                    <xdr:col>0</xdr:col>
                    <xdr:colOff>76200</xdr:colOff>
                    <xdr:row>19</xdr:row>
                    <xdr:rowOff>0</xdr:rowOff>
                  </from>
                  <to>
                    <xdr:col>1</xdr:col>
                    <xdr:colOff>104775</xdr:colOff>
                    <xdr:row>19</xdr:row>
                    <xdr:rowOff>142875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DFA72-9EDA-4DA2-9C65-E94340E9C59F}">
  <sheetPr codeName="Sheet14"/>
  <dimension ref="A1:X27"/>
  <sheetViews>
    <sheetView view="pageLayout" zoomScaleNormal="100" workbookViewId="0">
      <selection activeCell="B17" sqref="B17"/>
    </sheetView>
  </sheetViews>
  <sheetFormatPr defaultRowHeight="12.75" x14ac:dyDescent="0.2"/>
  <cols>
    <col min="1" max="1" width="95.5703125" customWidth="1"/>
    <col min="2" max="2" width="17.42578125" customWidth="1"/>
    <col min="3" max="3" width="17.85546875" customWidth="1"/>
    <col min="4" max="4" width="3.28515625" customWidth="1"/>
    <col min="5" max="5" width="5.140625" customWidth="1"/>
    <col min="6" max="6" width="7.140625" customWidth="1"/>
    <col min="7" max="7" width="2.85546875" customWidth="1"/>
    <col min="8" max="8" width="7.140625" customWidth="1"/>
    <col min="9" max="9" width="4.5703125" customWidth="1"/>
    <col min="10" max="10" width="2.85546875" customWidth="1"/>
    <col min="11" max="11" width="3.7109375" customWidth="1"/>
    <col min="12" max="12" width="5.7109375" customWidth="1"/>
    <col min="13" max="13" width="14.28515625" customWidth="1"/>
    <col min="14" max="23" width="9" customWidth="1"/>
  </cols>
  <sheetData>
    <row r="1" spans="1:24" ht="17.25" customHeight="1" thickBot="1" x14ac:dyDescent="0.25">
      <c r="B1" s="770" t="s">
        <v>223</v>
      </c>
      <c r="C1" s="770"/>
      <c r="D1" s="770"/>
      <c r="E1" s="770"/>
      <c r="F1" s="770"/>
      <c r="G1" s="770"/>
      <c r="H1" s="770"/>
      <c r="I1" s="770"/>
      <c r="J1" s="770"/>
      <c r="K1" s="770"/>
      <c r="L1" s="770"/>
      <c r="M1" s="770"/>
    </row>
    <row r="2" spans="1:24" ht="38.25" customHeight="1" thickBot="1" x14ac:dyDescent="0.25">
      <c r="A2" s="746" t="s">
        <v>224</v>
      </c>
      <c r="B2" s="747" t="s">
        <v>225</v>
      </c>
      <c r="C2" s="748"/>
      <c r="D2" s="748"/>
      <c r="E2" s="748"/>
      <c r="F2" s="748"/>
      <c r="G2" s="748"/>
      <c r="H2" s="748"/>
      <c r="I2" s="748"/>
      <c r="J2" s="748"/>
      <c r="K2" s="748"/>
      <c r="L2" s="749"/>
      <c r="M2" s="88" t="s">
        <v>226</v>
      </c>
      <c r="N2" s="250"/>
      <c r="O2" s="250"/>
      <c r="P2" s="250"/>
      <c r="Q2" s="250"/>
      <c r="R2" s="250"/>
      <c r="S2" s="250"/>
      <c r="T2" s="250"/>
      <c r="U2" s="250"/>
      <c r="V2" s="250"/>
      <c r="W2" s="250"/>
    </row>
    <row r="3" spans="1:24" ht="28.9" customHeight="1" x14ac:dyDescent="0.75">
      <c r="A3" s="746"/>
      <c r="B3" s="753" t="s">
        <v>227</v>
      </c>
      <c r="C3" s="754"/>
      <c r="D3" s="754"/>
      <c r="E3" s="754"/>
      <c r="F3" s="754"/>
      <c r="G3" s="754"/>
      <c r="H3" s="754"/>
      <c r="I3" s="754"/>
      <c r="J3" s="754"/>
      <c r="K3" s="754"/>
      <c r="L3" s="755"/>
      <c r="M3" s="760">
        <f>IF(ISERROR(L6+L7),0,L6+L7)</f>
        <v>1</v>
      </c>
      <c r="N3" s="250"/>
      <c r="O3" s="250"/>
      <c r="P3" s="250"/>
      <c r="Q3" s="250"/>
      <c r="R3" s="250"/>
      <c r="S3" s="250"/>
      <c r="T3" s="250"/>
      <c r="U3" s="250"/>
      <c r="V3" s="250"/>
      <c r="W3" s="250"/>
      <c r="X3" s="97"/>
    </row>
    <row r="4" spans="1:24" ht="20.25" customHeight="1" x14ac:dyDescent="0.75">
      <c r="A4" s="746"/>
      <c r="B4" s="764" t="s">
        <v>228</v>
      </c>
      <c r="C4" s="765"/>
      <c r="D4" s="765"/>
      <c r="E4" s="765"/>
      <c r="F4" s="71"/>
      <c r="G4" s="71"/>
      <c r="H4" s="71"/>
      <c r="I4" s="91"/>
      <c r="J4" s="92"/>
      <c r="K4" s="91"/>
      <c r="L4" s="98"/>
      <c r="M4" s="761"/>
      <c r="N4" s="250"/>
      <c r="O4" s="250"/>
      <c r="P4" s="250"/>
      <c r="Q4" s="250"/>
      <c r="R4" s="250"/>
      <c r="S4" s="250"/>
      <c r="T4" s="250"/>
      <c r="U4" s="250"/>
      <c r="V4" s="250"/>
      <c r="W4" s="250"/>
      <c r="X4" s="97"/>
    </row>
    <row r="5" spans="1:24" ht="20.25" customHeight="1" x14ac:dyDescent="0.75">
      <c r="A5" s="746"/>
      <c r="B5" s="750" t="s">
        <v>229</v>
      </c>
      <c r="C5" s="751"/>
      <c r="D5" s="751"/>
      <c r="E5" s="751"/>
      <c r="F5" s="107">
        <f>'Section 1.a-j'!H13</f>
        <v>0</v>
      </c>
      <c r="G5" s="99" t="s">
        <v>230</v>
      </c>
      <c r="H5" s="75"/>
      <c r="I5" s="99" t="s">
        <v>231</v>
      </c>
      <c r="J5" s="752">
        <f>IF(ISERROR(F5/H5),0,F5/H5)</f>
        <v>0</v>
      </c>
      <c r="K5" s="752"/>
      <c r="L5" s="102"/>
      <c r="M5" s="761"/>
      <c r="N5" s="250"/>
      <c r="O5" s="250"/>
      <c r="P5" s="250"/>
      <c r="Q5" s="250"/>
      <c r="R5" s="250"/>
      <c r="S5" s="250"/>
      <c r="T5" s="250"/>
      <c r="U5" s="250"/>
      <c r="V5" s="250"/>
      <c r="W5" s="250"/>
      <c r="X5" s="97"/>
    </row>
    <row r="6" spans="1:24" ht="20.25" customHeight="1" x14ac:dyDescent="0.75">
      <c r="A6" s="746"/>
      <c r="B6" s="394"/>
      <c r="C6" s="395"/>
      <c r="D6" s="395"/>
      <c r="E6" s="395"/>
      <c r="F6" s="103"/>
      <c r="G6" s="99"/>
      <c r="H6" s="103"/>
      <c r="I6" s="99"/>
      <c r="J6" s="105" t="s">
        <v>231</v>
      </c>
      <c r="K6" s="104"/>
      <c r="L6" s="106">
        <f>IF(ISERROR(VLOOKUP(J5,LOOKUP!$J$4:$L$6,3,TRUE)),0,VLOOKUP(J5,LOOKUP!$J$4:$L$6,3,TRUE))</f>
        <v>0</v>
      </c>
      <c r="M6" s="761"/>
      <c r="N6" s="250"/>
      <c r="O6" s="250"/>
      <c r="P6" s="250"/>
      <c r="Q6" s="250"/>
      <c r="R6" s="250"/>
      <c r="S6" s="250"/>
      <c r="T6" s="250"/>
      <c r="U6" s="250"/>
      <c r="V6" s="250"/>
      <c r="W6" s="250"/>
      <c r="X6" s="97"/>
    </row>
    <row r="7" spans="1:24" ht="20.25" customHeight="1" thickBot="1" x14ac:dyDescent="0.8">
      <c r="A7" s="746"/>
      <c r="B7" s="766" t="s">
        <v>232</v>
      </c>
      <c r="C7" s="767"/>
      <c r="D7" s="767"/>
      <c r="E7" s="767"/>
      <c r="F7" s="756">
        <f>'Appendix C'!I33</f>
        <v>0</v>
      </c>
      <c r="G7" s="756"/>
      <c r="H7" s="756"/>
      <c r="I7" s="118"/>
      <c r="J7" s="101" t="s">
        <v>231</v>
      </c>
      <c r="K7" s="100"/>
      <c r="L7" s="117">
        <f>VLOOKUP(F7,LOOKUP!$J$9:$L$13,3,TRUE)</f>
        <v>1</v>
      </c>
      <c r="M7" s="762"/>
      <c r="N7" s="250"/>
      <c r="O7" s="250"/>
      <c r="P7" s="250"/>
      <c r="Q7" s="250"/>
      <c r="R7" s="250"/>
      <c r="S7" s="250"/>
      <c r="T7" s="250"/>
      <c r="U7" s="250"/>
      <c r="V7" s="250"/>
      <c r="W7" s="250"/>
      <c r="X7" s="97"/>
    </row>
    <row r="8" spans="1:24" ht="28.9" customHeight="1" x14ac:dyDescent="0.75">
      <c r="A8" s="746"/>
      <c r="B8" s="753" t="s">
        <v>233</v>
      </c>
      <c r="C8" s="754"/>
      <c r="D8" s="754"/>
      <c r="E8" s="754"/>
      <c r="F8" s="754"/>
      <c r="G8" s="754"/>
      <c r="H8" s="754"/>
      <c r="I8" s="754"/>
      <c r="J8" s="754"/>
      <c r="K8" s="754"/>
      <c r="L8" s="755"/>
      <c r="M8" s="763">
        <f ca="1">IF(ISERROR(VLOOKUP(K9,LOOKUP!$J$16:$L$25,3,TRUE)),0,VLOOKUP(K9,LOOKUP!$J$16:$L$25,3,TRUE))</f>
        <v>0</v>
      </c>
      <c r="N8" s="250"/>
      <c r="O8" s="250"/>
      <c r="P8" s="250"/>
      <c r="Q8" s="250"/>
      <c r="R8" s="250"/>
      <c r="S8" s="250"/>
      <c r="T8" s="250"/>
      <c r="U8" s="250"/>
      <c r="V8" s="250"/>
      <c r="W8" s="250"/>
      <c r="X8" s="97"/>
    </row>
    <row r="9" spans="1:24" ht="20.25" customHeight="1" thickBot="1" x14ac:dyDescent="0.8">
      <c r="A9" s="746"/>
      <c r="B9" s="774" t="s">
        <v>234</v>
      </c>
      <c r="C9" s="775"/>
      <c r="D9" s="775"/>
      <c r="E9" s="778">
        <f ca="1">IF(LOOKUP!U9=TRUE,'Section 4.a-b'!G21*1.1,'Section 4.a-b'!G21)</f>
        <v>0</v>
      </c>
      <c r="F9" s="778"/>
      <c r="G9" s="76" t="s">
        <v>230</v>
      </c>
      <c r="H9" s="756">
        <f>+'Appendix C'!I33</f>
        <v>0</v>
      </c>
      <c r="I9" s="756"/>
      <c r="J9" s="77" t="s">
        <v>231</v>
      </c>
      <c r="K9" s="757" t="str">
        <f ca="1">IF(ISERROR(E9/H9),"",E9/H9)</f>
        <v/>
      </c>
      <c r="L9" s="758"/>
      <c r="M9" s="762"/>
      <c r="N9" s="250"/>
      <c r="O9" s="250"/>
      <c r="P9" s="250"/>
      <c r="Q9" s="250"/>
      <c r="R9" s="250"/>
      <c r="S9" s="250"/>
      <c r="T9" s="250"/>
      <c r="U9" s="250"/>
      <c r="V9" s="250"/>
      <c r="W9" s="250"/>
      <c r="X9" s="97"/>
    </row>
    <row r="10" spans="1:24" ht="28.9" customHeight="1" x14ac:dyDescent="0.75">
      <c r="A10" s="746"/>
      <c r="B10" s="753" t="s">
        <v>235</v>
      </c>
      <c r="C10" s="754"/>
      <c r="D10" s="754"/>
      <c r="E10" s="754"/>
      <c r="F10" s="754"/>
      <c r="G10" s="754"/>
      <c r="H10" s="754"/>
      <c r="I10" s="754"/>
      <c r="J10" s="754"/>
      <c r="K10" s="754"/>
      <c r="L10" s="755"/>
      <c r="M10" s="763">
        <f>IF(ISERROR(VLOOKUP(K11,LOOKUP!$U$2:$W$7,3,TRUE)),0,VLOOKUP(K11,LOOKUP!$U$2:$W$7,3,TRUE))</f>
        <v>0</v>
      </c>
      <c r="N10" s="250"/>
      <c r="O10" s="250"/>
      <c r="P10" s="250"/>
      <c r="Q10" s="250"/>
      <c r="R10" s="250"/>
      <c r="S10" s="250"/>
      <c r="T10" s="250"/>
      <c r="U10" s="250"/>
      <c r="V10" s="250"/>
      <c r="W10" s="250"/>
      <c r="X10" s="97"/>
    </row>
    <row r="11" spans="1:24" ht="20.25" customHeight="1" thickBot="1" x14ac:dyDescent="0.8">
      <c r="A11" s="746"/>
      <c r="B11" s="766" t="s">
        <v>236</v>
      </c>
      <c r="C11" s="767"/>
      <c r="D11" s="767"/>
      <c r="E11" s="767"/>
      <c r="F11" s="767"/>
      <c r="G11" s="767"/>
      <c r="H11" s="767"/>
      <c r="I11" s="767"/>
      <c r="J11" s="437" t="s">
        <v>231</v>
      </c>
      <c r="K11" s="768" t="str">
        <f>IF(ISERROR(Section4.c!G59),"",Section4.c!G59)</f>
        <v/>
      </c>
      <c r="L11" s="769"/>
      <c r="M11" s="762"/>
      <c r="N11" s="212"/>
      <c r="O11" s="212"/>
      <c r="P11" s="212"/>
      <c r="Q11" s="212"/>
      <c r="R11" s="212"/>
      <c r="S11" s="212"/>
      <c r="T11" s="251"/>
      <c r="U11" s="251"/>
      <c r="V11" s="251"/>
      <c r="W11" s="251"/>
      <c r="X11" s="97"/>
    </row>
    <row r="12" spans="1:24" ht="28.9" customHeight="1" x14ac:dyDescent="0.75">
      <c r="A12" s="431" t="s">
        <v>237</v>
      </c>
      <c r="B12" s="753" t="s">
        <v>238</v>
      </c>
      <c r="C12" s="754"/>
      <c r="D12" s="754"/>
      <c r="E12" s="754"/>
      <c r="F12" s="754"/>
      <c r="G12" s="754"/>
      <c r="H12" s="754"/>
      <c r="I12" s="754"/>
      <c r="J12" s="754"/>
      <c r="K12" s="754"/>
      <c r="L12" s="755"/>
      <c r="M12" s="763">
        <f>IF(ISERROR(L13+L15),0,L13+L15)</f>
        <v>0</v>
      </c>
      <c r="N12" s="212"/>
      <c r="O12" s="212"/>
      <c r="P12" s="212"/>
      <c r="Q12" s="212"/>
      <c r="R12" s="212"/>
      <c r="S12" s="212"/>
      <c r="T12" s="251"/>
      <c r="U12" s="251"/>
      <c r="V12" s="251"/>
      <c r="W12" s="251"/>
      <c r="X12" s="97"/>
    </row>
    <row r="13" spans="1:24" ht="20.25" customHeight="1" x14ac:dyDescent="0.75">
      <c r="B13" s="750" t="s">
        <v>239</v>
      </c>
      <c r="C13" s="751"/>
      <c r="D13" s="751"/>
      <c r="E13" s="751"/>
      <c r="F13" s="75"/>
      <c r="G13" s="71"/>
      <c r="H13" s="71"/>
      <c r="J13" s="145" t="s">
        <v>231</v>
      </c>
      <c r="L13" s="257">
        <f>+VLOOKUP(F14,LOOKUP!$O$4:$Q$9,3,TRUE)</f>
        <v>0</v>
      </c>
      <c r="M13" s="761"/>
      <c r="N13" s="252"/>
      <c r="O13" s="253"/>
      <c r="P13" s="253"/>
      <c r="Q13" s="252"/>
      <c r="R13" s="212"/>
      <c r="S13" s="212"/>
      <c r="T13" s="251"/>
      <c r="U13" s="251"/>
      <c r="V13" s="251"/>
      <c r="W13" s="251"/>
      <c r="X13" s="97"/>
    </row>
    <row r="14" spans="1:24" ht="20.25" customHeight="1" x14ac:dyDescent="0.75">
      <c r="B14" s="750" t="s">
        <v>240</v>
      </c>
      <c r="C14" s="751"/>
      <c r="D14" s="751"/>
      <c r="E14" s="751"/>
      <c r="F14" s="107">
        <f>+'Section 1.a-j'!$B$13</f>
        <v>0</v>
      </c>
      <c r="G14" s="99" t="s">
        <v>230</v>
      </c>
      <c r="H14" s="107">
        <f>+F13</f>
        <v>0</v>
      </c>
      <c r="I14" s="99" t="s">
        <v>231</v>
      </c>
      <c r="J14" s="752">
        <f>IF(ISERROR(F14/H14),0,F14/H14)</f>
        <v>0</v>
      </c>
      <c r="K14" s="752"/>
      <c r="L14" s="102"/>
      <c r="M14" s="761"/>
      <c r="N14" s="212"/>
      <c r="O14" s="212"/>
      <c r="P14" s="212"/>
      <c r="Q14" s="212"/>
      <c r="R14" s="212"/>
      <c r="S14" s="212"/>
      <c r="T14" s="251"/>
      <c r="U14" s="251"/>
      <c r="V14" s="251"/>
      <c r="W14" s="251"/>
      <c r="X14" s="97"/>
    </row>
    <row r="15" spans="1:24" ht="20.25" customHeight="1" thickBot="1" x14ac:dyDescent="0.8">
      <c r="B15" s="89"/>
      <c r="C15" s="90"/>
      <c r="D15" s="90"/>
      <c r="E15" s="90"/>
      <c r="F15" s="108"/>
      <c r="G15" s="109"/>
      <c r="H15" s="108"/>
      <c r="I15" s="109"/>
      <c r="J15" s="115" t="s">
        <v>231</v>
      </c>
      <c r="K15" s="110"/>
      <c r="L15" s="116">
        <f>IF(ISERROR(VLOOKUP(J14,LOOKUP!$O$12:$Q$17,3,TRUE)),0,VLOOKUP(J14,LOOKUP!$O$12:$Q$17,3,TRUE))</f>
        <v>0</v>
      </c>
      <c r="M15" s="762"/>
      <c r="N15" s="212"/>
      <c r="O15" s="212"/>
      <c r="P15" s="212"/>
      <c r="Q15" s="212"/>
      <c r="R15" s="212"/>
      <c r="S15" s="212"/>
      <c r="T15" s="251"/>
      <c r="U15" s="251"/>
      <c r="V15" s="251"/>
      <c r="W15" s="251"/>
      <c r="X15" s="97"/>
    </row>
    <row r="16" spans="1:24" ht="28.9" customHeight="1" x14ac:dyDescent="0.75">
      <c r="B16" s="753" t="s">
        <v>241</v>
      </c>
      <c r="C16" s="754"/>
      <c r="D16" s="754"/>
      <c r="E16" s="754"/>
      <c r="F16" s="754"/>
      <c r="G16" s="754"/>
      <c r="H16" s="754"/>
      <c r="I16" s="754"/>
      <c r="J16" s="754"/>
      <c r="K16" s="754"/>
      <c r="L16" s="755"/>
      <c r="M16" s="763">
        <f>IF(ISERROR(VLOOKUP(B17,LOOKUP!$O$20:$Q$24,3,TRUE)),"",VLOOKUP(B17,LOOKUP!$O$20:$Q$24,3,TRUE))</f>
        <v>4</v>
      </c>
      <c r="N16" s="212"/>
      <c r="O16" s="212"/>
      <c r="P16" s="212"/>
      <c r="Q16" s="212"/>
      <c r="R16" s="212"/>
      <c r="S16" s="212"/>
      <c r="T16" s="251"/>
      <c r="U16" s="251"/>
      <c r="V16" s="251"/>
      <c r="W16" s="251"/>
      <c r="X16" s="97"/>
    </row>
    <row r="17" spans="2:24" ht="20.25" customHeight="1" thickBot="1" x14ac:dyDescent="0.8">
      <c r="B17" s="127">
        <f>COUNTIF(PartAgencies,"*")</f>
        <v>2</v>
      </c>
      <c r="C17" s="776" t="s">
        <v>242</v>
      </c>
      <c r="D17" s="776"/>
      <c r="E17" s="776"/>
      <c r="F17" s="776"/>
      <c r="G17" s="776"/>
      <c r="H17" s="776"/>
      <c r="I17" s="776"/>
      <c r="J17" s="776"/>
      <c r="K17" s="776"/>
      <c r="L17" s="777"/>
      <c r="M17" s="762"/>
      <c r="N17" s="212"/>
      <c r="O17" s="212"/>
      <c r="P17" s="212"/>
      <c r="Q17" s="212"/>
      <c r="R17" s="212"/>
      <c r="S17" s="212"/>
      <c r="T17" s="251"/>
      <c r="U17" s="251"/>
      <c r="V17" s="251"/>
      <c r="W17" s="251"/>
      <c r="X17" s="97"/>
    </row>
    <row r="18" spans="2:24" ht="28.9" customHeight="1" x14ac:dyDescent="0.75">
      <c r="B18" s="753" t="s">
        <v>243</v>
      </c>
      <c r="C18" s="754"/>
      <c r="D18" s="754"/>
      <c r="E18" s="754"/>
      <c r="F18" s="754"/>
      <c r="G18" s="754"/>
      <c r="H18" s="754"/>
      <c r="I18" s="754"/>
      <c r="J18" s="754"/>
      <c r="K18" s="754"/>
      <c r="L18" s="755"/>
      <c r="M18" s="763">
        <f>IF(L19+L20+L21&gt;10,10,L19+L20+L21)</f>
        <v>0</v>
      </c>
      <c r="N18" s="254"/>
      <c r="O18" s="212"/>
      <c r="P18" s="212"/>
      <c r="Q18" s="212"/>
      <c r="R18" s="212"/>
      <c r="S18" s="212"/>
      <c r="T18" s="251"/>
      <c r="U18" s="251"/>
      <c r="V18" s="251"/>
      <c r="W18" s="251"/>
      <c r="X18" s="97"/>
    </row>
    <row r="19" spans="2:24" ht="23.25" customHeight="1" x14ac:dyDescent="0.2">
      <c r="B19" s="123" t="str">
        <f>IF(LOOKUP!B47=TRUE,"Yes,","Not")</f>
        <v>Not</v>
      </c>
      <c r="C19" s="759" t="s">
        <v>244</v>
      </c>
      <c r="D19" s="759"/>
      <c r="E19" s="759"/>
      <c r="F19" s="759"/>
      <c r="G19" s="759"/>
      <c r="H19" s="759"/>
      <c r="I19" s="759"/>
      <c r="J19" s="120" t="s">
        <v>231</v>
      </c>
      <c r="K19" s="119"/>
      <c r="L19" s="125">
        <f>IF(LOOKUP!B47=TRUE,5,0)</f>
        <v>0</v>
      </c>
      <c r="M19" s="761"/>
      <c r="N19" s="255"/>
      <c r="O19" s="212"/>
      <c r="P19" s="212"/>
      <c r="Q19" s="212"/>
      <c r="R19" s="212"/>
      <c r="S19" s="212"/>
      <c r="T19" s="212"/>
      <c r="U19" s="212"/>
      <c r="V19" s="212"/>
      <c r="W19" s="212"/>
    </row>
    <row r="20" spans="2:24" ht="23.25" customHeight="1" x14ac:dyDescent="0.2">
      <c r="B20" s="123" t="str">
        <f>IF(LOOKUP!C47=TRUE,"Yes,","Not")</f>
        <v>Not</v>
      </c>
      <c r="C20" s="759" t="s">
        <v>245</v>
      </c>
      <c r="D20" s="759"/>
      <c r="E20" s="759"/>
      <c r="F20" s="759"/>
      <c r="G20" s="759"/>
      <c r="H20" s="759"/>
      <c r="I20" s="759"/>
      <c r="J20" s="120" t="s">
        <v>231</v>
      </c>
      <c r="K20" s="119"/>
      <c r="L20" s="125">
        <f>IF(LOOKUP!C47=TRUE,5,0)</f>
        <v>0</v>
      </c>
      <c r="M20" s="761"/>
      <c r="N20" s="255"/>
      <c r="O20" s="212"/>
      <c r="P20" s="212"/>
      <c r="Q20" s="212"/>
      <c r="R20" s="212"/>
      <c r="S20" s="212"/>
      <c r="T20" s="212"/>
      <c r="U20" s="212"/>
      <c r="V20" s="212"/>
      <c r="W20" s="212"/>
    </row>
    <row r="21" spans="2:24" ht="17.25" customHeight="1" thickBot="1" x14ac:dyDescent="0.25">
      <c r="B21" s="124" t="str">
        <f>IF(LOOKUP!A40=TRUE,"Yes,","Not")</f>
        <v>Not</v>
      </c>
      <c r="C21" s="122" t="s">
        <v>246</v>
      </c>
      <c r="D21" s="122"/>
      <c r="E21" s="122"/>
      <c r="F21" s="122"/>
      <c r="G21" s="122"/>
      <c r="H21" s="122"/>
      <c r="I21" s="122"/>
      <c r="J21" s="121" t="s">
        <v>231</v>
      </c>
      <c r="K21" s="122"/>
      <c r="L21" s="126">
        <f>IF(LOOKUP!A40=TRUE,5,0)</f>
        <v>0</v>
      </c>
      <c r="M21" s="762"/>
      <c r="N21" s="212"/>
      <c r="O21" s="212"/>
      <c r="P21" s="212"/>
      <c r="Q21" s="212"/>
      <c r="R21" s="212"/>
      <c r="S21" s="212"/>
      <c r="T21" s="212"/>
      <c r="U21" s="212"/>
      <c r="V21" s="212"/>
      <c r="W21" s="212"/>
    </row>
    <row r="22" spans="2:24" ht="28.9" customHeight="1" x14ac:dyDescent="0.2">
      <c r="B22" s="753" t="s">
        <v>247</v>
      </c>
      <c r="C22" s="754"/>
      <c r="D22" s="754"/>
      <c r="E22" s="754"/>
      <c r="F22" s="754"/>
      <c r="G22" s="754"/>
      <c r="H22" s="754"/>
      <c r="I22" s="754"/>
      <c r="J22" s="754"/>
      <c r="K22" s="754"/>
      <c r="L22" s="755"/>
      <c r="M22" s="763">
        <f ca="1">IF(ISERROR(VLOOKUP(K23,LOOKUP!$O$27:$Q$32,3,TRUE)),0,VLOOKUP(K23,LOOKUP!$O$27:$Q$32,3,TRUE))</f>
        <v>0</v>
      </c>
      <c r="N22" s="212"/>
      <c r="O22" s="212"/>
      <c r="P22" s="212"/>
      <c r="Q22" s="212"/>
      <c r="R22" s="212"/>
      <c r="S22" s="212"/>
      <c r="T22" s="212"/>
      <c r="U22" s="212"/>
      <c r="V22" s="212"/>
      <c r="W22" s="212"/>
    </row>
    <row r="23" spans="2:24" ht="20.25" customHeight="1" thickBot="1" x14ac:dyDescent="0.25">
      <c r="B23" s="111"/>
      <c r="C23" s="112"/>
      <c r="D23" s="779">
        <f ca="1">'Section 4.a-b'!G20</f>
        <v>0</v>
      </c>
      <c r="E23" s="779"/>
      <c r="F23" s="779"/>
      <c r="G23" s="113" t="s">
        <v>230</v>
      </c>
      <c r="H23" s="779">
        <f ca="1">+'Section 4.a-b'!G21</f>
        <v>0</v>
      </c>
      <c r="I23" s="779"/>
      <c r="J23" s="113" t="s">
        <v>231</v>
      </c>
      <c r="K23" s="780">
        <f ca="1">IF(ISERROR(D23/H23),0,D23/H23)</f>
        <v>0</v>
      </c>
      <c r="L23" s="781"/>
      <c r="M23" s="762"/>
      <c r="N23" s="212"/>
      <c r="O23" s="212"/>
      <c r="P23" s="212"/>
      <c r="Q23" s="212"/>
      <c r="R23" s="212"/>
      <c r="S23" s="212"/>
      <c r="T23" s="212"/>
      <c r="U23" s="212"/>
      <c r="V23" s="212"/>
      <c r="W23" s="212"/>
    </row>
    <row r="24" spans="2:24" ht="42.75" customHeight="1" thickBot="1" x14ac:dyDescent="0.25">
      <c r="B24" s="771" t="s">
        <v>248</v>
      </c>
      <c r="C24" s="772"/>
      <c r="D24" s="772"/>
      <c r="E24" s="772"/>
      <c r="F24" s="772"/>
      <c r="G24" s="772"/>
      <c r="H24" s="772"/>
      <c r="I24" s="772"/>
      <c r="J24" s="772"/>
      <c r="K24" s="772"/>
      <c r="L24" s="773"/>
      <c r="M24" s="322">
        <f ca="1">IF(ISERROR(SUM(M3:M23)),0,SUM(M3:M23))</f>
        <v>5</v>
      </c>
      <c r="N24" s="256"/>
      <c r="O24" s="212"/>
      <c r="P24" s="212"/>
      <c r="Q24" s="212"/>
      <c r="R24" s="212"/>
      <c r="S24" s="212"/>
      <c r="T24" s="212"/>
      <c r="U24" s="212"/>
      <c r="V24" s="212"/>
      <c r="W24" s="212"/>
    </row>
    <row r="25" spans="2:24" ht="21.75" customHeight="1" x14ac:dyDescent="0.2">
      <c r="B25" s="16"/>
      <c r="C25" s="16"/>
      <c r="D25" s="16"/>
      <c r="E25" s="16"/>
      <c r="F25" s="16"/>
      <c r="G25" s="16"/>
      <c r="H25" s="16"/>
      <c r="I25" s="16"/>
      <c r="J25" s="16"/>
      <c r="K25" s="16"/>
      <c r="L25" s="16"/>
      <c r="M25" s="16"/>
      <c r="O25" s="16"/>
      <c r="P25" s="16"/>
      <c r="Q25" s="16"/>
      <c r="R25" s="93"/>
      <c r="S25" s="93"/>
      <c r="T25" s="93"/>
    </row>
    <row r="26" spans="2:24" ht="38.450000000000003" customHeight="1" x14ac:dyDescent="0.2">
      <c r="I26" s="42"/>
    </row>
    <row r="27" spans="2:24" x14ac:dyDescent="0.2">
      <c r="R27" s="16"/>
      <c r="S27" s="16"/>
      <c r="T27" s="16"/>
      <c r="U27" s="16"/>
    </row>
  </sheetData>
  <mergeCells count="38">
    <mergeCell ref="B1:M1"/>
    <mergeCell ref="B24:L24"/>
    <mergeCell ref="B9:D9"/>
    <mergeCell ref="C17:L17"/>
    <mergeCell ref="B13:E13"/>
    <mergeCell ref="B14:E14"/>
    <mergeCell ref="B16:L16"/>
    <mergeCell ref="B18:L18"/>
    <mergeCell ref="B12:L12"/>
    <mergeCell ref="E9:F9"/>
    <mergeCell ref="J14:K14"/>
    <mergeCell ref="H23:I23"/>
    <mergeCell ref="M22:M23"/>
    <mergeCell ref="K23:L23"/>
    <mergeCell ref="D23:F23"/>
    <mergeCell ref="B22:L22"/>
    <mergeCell ref="C19:I19"/>
    <mergeCell ref="M3:M7"/>
    <mergeCell ref="M16:M17"/>
    <mergeCell ref="M18:M21"/>
    <mergeCell ref="B3:L3"/>
    <mergeCell ref="B4:E4"/>
    <mergeCell ref="B7:E7"/>
    <mergeCell ref="F7:H7"/>
    <mergeCell ref="M10:M11"/>
    <mergeCell ref="M8:M9"/>
    <mergeCell ref="M12:M15"/>
    <mergeCell ref="B11:I11"/>
    <mergeCell ref="K11:L11"/>
    <mergeCell ref="C20:I20"/>
    <mergeCell ref="A2:A11"/>
    <mergeCell ref="B2:L2"/>
    <mergeCell ref="B5:E5"/>
    <mergeCell ref="J5:K5"/>
    <mergeCell ref="B8:L8"/>
    <mergeCell ref="B10:L10"/>
    <mergeCell ref="H9:I9"/>
    <mergeCell ref="K9:L9"/>
  </mergeCells>
  <pageMargins left="0.7" right="0.7" top="0.625" bottom="0.75" header="0.3" footer="0.3"/>
  <pageSetup orientation="portrait" blackAndWhite="1" r:id="rId1"/>
  <headerFooter>
    <oddHeader>&amp;R&amp;"Arial,Bold"&amp;8INSERT&amp;"Arial,Regular" Project Name</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C2D5F-40B2-408C-A11F-894E897673A6}">
  <dimension ref="A1:A27"/>
  <sheetViews>
    <sheetView view="pageLayout" zoomScaleNormal="100" workbookViewId="0">
      <selection activeCell="A25" sqref="A25:A27"/>
    </sheetView>
  </sheetViews>
  <sheetFormatPr defaultRowHeight="12.75" x14ac:dyDescent="0.2"/>
  <cols>
    <col min="1" max="1" width="95.5703125" customWidth="1"/>
  </cols>
  <sheetData>
    <row r="1" spans="1:1" x14ac:dyDescent="0.2">
      <c r="A1" s="746" t="s">
        <v>249</v>
      </c>
    </row>
    <row r="2" spans="1:1" x14ac:dyDescent="0.2">
      <c r="A2" s="746"/>
    </row>
    <row r="3" spans="1:1" x14ac:dyDescent="0.2">
      <c r="A3" s="746"/>
    </row>
    <row r="4" spans="1:1" x14ac:dyDescent="0.2">
      <c r="A4" s="746"/>
    </row>
    <row r="5" spans="1:1" x14ac:dyDescent="0.2">
      <c r="A5" s="746"/>
    </row>
    <row r="6" spans="1:1" x14ac:dyDescent="0.2">
      <c r="A6" s="746"/>
    </row>
    <row r="7" spans="1:1" x14ac:dyDescent="0.2">
      <c r="A7" s="746"/>
    </row>
    <row r="8" spans="1:1" x14ac:dyDescent="0.2">
      <c r="A8" s="746"/>
    </row>
    <row r="9" spans="1:1" x14ac:dyDescent="0.2">
      <c r="A9" s="746"/>
    </row>
    <row r="10" spans="1:1" x14ac:dyDescent="0.2">
      <c r="A10" s="746"/>
    </row>
    <row r="11" spans="1:1" x14ac:dyDescent="0.2">
      <c r="A11" s="746"/>
    </row>
    <row r="12" spans="1:1" x14ac:dyDescent="0.2">
      <c r="A12" s="746"/>
    </row>
    <row r="13" spans="1:1" x14ac:dyDescent="0.2">
      <c r="A13" s="746"/>
    </row>
    <row r="14" spans="1:1" x14ac:dyDescent="0.2">
      <c r="A14" s="746"/>
    </row>
    <row r="15" spans="1:1" x14ac:dyDescent="0.2">
      <c r="A15" s="746"/>
    </row>
    <row r="16" spans="1:1" x14ac:dyDescent="0.2">
      <c r="A16" s="746"/>
    </row>
    <row r="17" spans="1:1" x14ac:dyDescent="0.2">
      <c r="A17" s="746"/>
    </row>
    <row r="18" spans="1:1" x14ac:dyDescent="0.2">
      <c r="A18" s="746"/>
    </row>
    <row r="19" spans="1:1" x14ac:dyDescent="0.2">
      <c r="A19" s="746"/>
    </row>
    <row r="20" spans="1:1" x14ac:dyDescent="0.2">
      <c r="A20" s="746"/>
    </row>
    <row r="21" spans="1:1" x14ac:dyDescent="0.2">
      <c r="A21" s="746"/>
    </row>
    <row r="22" spans="1:1" x14ac:dyDescent="0.2">
      <c r="A22" s="746"/>
    </row>
    <row r="23" spans="1:1" x14ac:dyDescent="0.2">
      <c r="A23" s="746"/>
    </row>
    <row r="24" spans="1:1" x14ac:dyDescent="0.2">
      <c r="A24" s="746"/>
    </row>
    <row r="25" spans="1:1" x14ac:dyDescent="0.2">
      <c r="A25" s="782" t="s">
        <v>250</v>
      </c>
    </row>
    <row r="26" spans="1:1" x14ac:dyDescent="0.2">
      <c r="A26" s="782"/>
    </row>
    <row r="27" spans="1:1" x14ac:dyDescent="0.2">
      <c r="A27" s="782"/>
    </row>
  </sheetData>
  <mergeCells count="2">
    <mergeCell ref="A1:A24"/>
    <mergeCell ref="A25:A27"/>
  </mergeCells>
  <pageMargins left="0.7" right="0.7" top="0.75" bottom="0.75" header="0.3" footer="0.3"/>
  <pageSetup orientation="portrait" r:id="rId1"/>
  <headerFooter>
    <oddHeader>&amp;R&amp;"Arial,Bold"&amp;8INSERT&amp;"Arial,Regular" Project Name</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61FA-79D5-4439-BD2A-B023928DABD8}">
  <sheetPr codeName="Sheet10">
    <pageSetUpPr fitToPage="1"/>
  </sheetPr>
  <dimension ref="A1:R39"/>
  <sheetViews>
    <sheetView topLeftCell="B1" zoomScaleNormal="100" workbookViewId="0">
      <selection activeCell="P20" sqref="P20"/>
    </sheetView>
  </sheetViews>
  <sheetFormatPr defaultRowHeight="12.75" x14ac:dyDescent="0.2"/>
  <cols>
    <col min="1" max="1" width="10.42578125" customWidth="1"/>
    <col min="2" max="2" width="4.42578125" customWidth="1"/>
    <col min="3" max="3" width="36.28515625" customWidth="1"/>
    <col min="4" max="12" width="14.85546875" customWidth="1"/>
    <col min="13" max="13" width="14.85546875" hidden="1" customWidth="1"/>
    <col min="14" max="18" width="14.85546875" style="176" customWidth="1"/>
  </cols>
  <sheetData>
    <row r="1" spans="1:18" x14ac:dyDescent="0.2">
      <c r="D1" s="256" t="s">
        <v>251</v>
      </c>
      <c r="Q1" s="146" t="s">
        <v>65</v>
      </c>
      <c r="R1" s="147" t="s">
        <v>66</v>
      </c>
    </row>
    <row r="2" spans="1:18" x14ac:dyDescent="0.2">
      <c r="A2" s="239" t="s">
        <v>252</v>
      </c>
    </row>
    <row r="3" spans="1:18" ht="7.9" customHeight="1" thickBot="1" x14ac:dyDescent="0.25"/>
    <row r="4" spans="1:18" x14ac:dyDescent="0.2">
      <c r="A4" s="786" t="s">
        <v>253</v>
      </c>
      <c r="B4" s="794" t="s">
        <v>254</v>
      </c>
      <c r="C4" s="792" t="s">
        <v>255</v>
      </c>
      <c r="D4" s="789" t="s">
        <v>256</v>
      </c>
      <c r="E4" s="790"/>
      <c r="F4" s="790"/>
      <c r="G4" s="790"/>
      <c r="H4" s="791"/>
      <c r="I4" s="789" t="s">
        <v>257</v>
      </c>
      <c r="J4" s="790"/>
      <c r="K4" s="790"/>
      <c r="L4" s="790"/>
      <c r="M4" s="791"/>
      <c r="N4" s="789" t="s">
        <v>258</v>
      </c>
      <c r="O4" s="790"/>
      <c r="P4" s="790"/>
      <c r="Q4" s="790"/>
      <c r="R4" s="791"/>
    </row>
    <row r="5" spans="1:18" ht="13.5" thickBot="1" x14ac:dyDescent="0.25">
      <c r="A5" s="787"/>
      <c r="B5" s="795"/>
      <c r="C5" s="793"/>
      <c r="D5" s="233" t="s">
        <v>14</v>
      </c>
      <c r="E5" s="234" t="s">
        <v>14</v>
      </c>
      <c r="F5" s="234" t="s">
        <v>14</v>
      </c>
      <c r="G5" s="234" t="s">
        <v>14</v>
      </c>
      <c r="H5" s="235" t="s">
        <v>14</v>
      </c>
      <c r="I5" s="236" t="str">
        <f>+D5</f>
        <v>Select an Agency</v>
      </c>
      <c r="J5" s="237" t="str">
        <f>+E5</f>
        <v>Select an Agency</v>
      </c>
      <c r="K5" s="237" t="str">
        <f>+F5</f>
        <v>Select an Agency</v>
      </c>
      <c r="L5" s="237" t="str">
        <f>+G5</f>
        <v>Select an Agency</v>
      </c>
      <c r="M5" s="238" t="str">
        <f>+H5</f>
        <v>Select an Agency</v>
      </c>
      <c r="N5" s="236" t="str">
        <f>+D5</f>
        <v>Select an Agency</v>
      </c>
      <c r="O5" s="237" t="str">
        <f>+E5</f>
        <v>Select an Agency</v>
      </c>
      <c r="P5" s="237" t="str">
        <f>+F5</f>
        <v>Select an Agency</v>
      </c>
      <c r="Q5" s="237" t="str">
        <f>+G5</f>
        <v>Select an Agency</v>
      </c>
      <c r="R5" s="238" t="str">
        <f>+H5</f>
        <v>Select an Agency</v>
      </c>
    </row>
    <row r="6" spans="1:18" s="119" customFormat="1" ht="12" x14ac:dyDescent="0.2">
      <c r="A6" s="788" t="s">
        <v>259</v>
      </c>
      <c r="B6" s="363">
        <v>1</v>
      </c>
      <c r="C6" s="364" t="str">
        <f>+ScoreTable!A8</f>
        <v>Above ground (e.g. wireless, cellular, etc.)</v>
      </c>
      <c r="D6" s="365"/>
      <c r="E6" s="366"/>
      <c r="F6" s="366"/>
      <c r="G6" s="366"/>
      <c r="H6" s="367"/>
      <c r="I6" s="365"/>
      <c r="J6" s="366"/>
      <c r="K6" s="366"/>
      <c r="L6" s="366"/>
      <c r="M6" s="367"/>
      <c r="N6" s="464"/>
      <c r="O6" s="465"/>
      <c r="P6" s="465"/>
      <c r="Q6" s="465"/>
      <c r="R6" s="466"/>
    </row>
    <row r="7" spans="1:18" s="119" customFormat="1" ht="12" x14ac:dyDescent="0.2">
      <c r="A7" s="784"/>
      <c r="B7" s="181">
        <f t="shared" ref="B7:B16" si="0">+B6+1</f>
        <v>2</v>
      </c>
      <c r="C7" s="188" t="str">
        <f>+ScoreTable!A9</f>
        <v>Fiber Optic underground</v>
      </c>
      <c r="D7" s="182"/>
      <c r="E7" s="494"/>
      <c r="F7" s="183"/>
      <c r="G7" s="183"/>
      <c r="H7" s="184"/>
      <c r="I7" s="182"/>
      <c r="J7" s="183"/>
      <c r="K7" s="183"/>
      <c r="L7" s="183"/>
      <c r="M7" s="184"/>
      <c r="N7" s="467"/>
      <c r="O7" s="468"/>
      <c r="P7" s="468"/>
      <c r="Q7" s="468"/>
      <c r="R7" s="469"/>
    </row>
    <row r="8" spans="1:18" s="119" customFormat="1" ht="12" x14ac:dyDescent="0.2">
      <c r="A8" s="785"/>
      <c r="B8" s="181">
        <f t="shared" si="0"/>
        <v>3</v>
      </c>
      <c r="C8" s="188" t="str">
        <f>+ScoreTable!A10</f>
        <v>All other (e.g. copper, aerial fiber, GPS, etc.)</v>
      </c>
      <c r="D8" s="182"/>
      <c r="E8" s="183"/>
      <c r="F8" s="183"/>
      <c r="G8" s="183"/>
      <c r="H8" s="184"/>
      <c r="I8" s="182"/>
      <c r="J8" s="183"/>
      <c r="K8" s="183"/>
      <c r="L8" s="183"/>
      <c r="M8" s="184"/>
      <c r="N8" s="467"/>
      <c r="O8" s="468"/>
      <c r="P8" s="468"/>
      <c r="Q8" s="468"/>
      <c r="R8" s="469"/>
    </row>
    <row r="9" spans="1:18" s="119" customFormat="1" ht="12" x14ac:dyDescent="0.2">
      <c r="A9" s="784" t="s">
        <v>260</v>
      </c>
      <c r="B9" s="181">
        <f>B8+1</f>
        <v>4</v>
      </c>
      <c r="C9" s="188" t="str">
        <f>+ScoreTable!A12</f>
        <v>ATC signal controller</v>
      </c>
      <c r="D9" s="182"/>
      <c r="E9" s="183"/>
      <c r="F9" s="183"/>
      <c r="G9" s="183"/>
      <c r="H9" s="184"/>
      <c r="I9" s="182"/>
      <c r="J9" s="183"/>
      <c r="K9" s="183"/>
      <c r="L9" s="183"/>
      <c r="M9" s="184"/>
      <c r="N9" s="467"/>
      <c r="O9" s="468"/>
      <c r="P9" s="468"/>
      <c r="Q9" s="468"/>
      <c r="R9" s="469"/>
    </row>
    <row r="10" spans="1:18" s="119" customFormat="1" ht="12" x14ac:dyDescent="0.2">
      <c r="A10" s="784"/>
      <c r="B10" s="181">
        <f t="shared" si="0"/>
        <v>5</v>
      </c>
      <c r="C10" s="188" t="str">
        <f>+ScoreTable!A13</f>
        <v>Signal cabinet on existing foundation</v>
      </c>
      <c r="D10" s="182"/>
      <c r="E10" s="183"/>
      <c r="F10" s="183"/>
      <c r="G10" s="183"/>
      <c r="H10" s="184"/>
      <c r="I10" s="182"/>
      <c r="J10" s="183"/>
      <c r="K10" s="183"/>
      <c r="L10" s="183"/>
      <c r="M10" s="184"/>
      <c r="N10" s="467"/>
      <c r="O10" s="468"/>
      <c r="P10" s="468"/>
      <c r="Q10" s="468"/>
      <c r="R10" s="469"/>
    </row>
    <row r="11" spans="1:18" s="119" customFormat="1" ht="12" x14ac:dyDescent="0.2">
      <c r="A11" s="784"/>
      <c r="B11" s="181">
        <f t="shared" si="0"/>
        <v>6</v>
      </c>
      <c r="C11" s="188" t="str">
        <f>+ScoreTable!A14</f>
        <v>Signal cabinet on new foundation</v>
      </c>
      <c r="D11" s="182"/>
      <c r="E11" s="183"/>
      <c r="F11" s="183"/>
      <c r="G11" s="183"/>
      <c r="H11" s="184"/>
      <c r="I11" s="182"/>
      <c r="J11" s="183"/>
      <c r="K11" s="183"/>
      <c r="L11" s="183"/>
      <c r="M11" s="184"/>
      <c r="N11" s="467"/>
      <c r="O11" s="468"/>
      <c r="P11" s="468"/>
      <c r="Q11" s="468"/>
      <c r="R11" s="469"/>
    </row>
    <row r="12" spans="1:18" s="119" customFormat="1" ht="12" x14ac:dyDescent="0.2">
      <c r="A12" s="784"/>
      <c r="B12" s="181">
        <f t="shared" si="0"/>
        <v>7</v>
      </c>
      <c r="C12" s="188" t="str">
        <f>+ScoreTable!A15</f>
        <v>BBS/USP (attached)</v>
      </c>
      <c r="D12" s="182"/>
      <c r="E12" s="183"/>
      <c r="F12" s="183"/>
      <c r="G12" s="183"/>
      <c r="H12" s="184"/>
      <c r="I12" s="182"/>
      <c r="J12" s="183"/>
      <c r="K12" s="183"/>
      <c r="L12" s="183"/>
      <c r="M12" s="184"/>
      <c r="N12" s="467"/>
      <c r="O12" s="468"/>
      <c r="P12" s="468"/>
      <c r="Q12" s="468"/>
      <c r="R12" s="469"/>
    </row>
    <row r="13" spans="1:18" s="119" customFormat="1" ht="12" x14ac:dyDescent="0.2">
      <c r="A13" s="784"/>
      <c r="B13" s="181">
        <f>+B12+1</f>
        <v>8</v>
      </c>
      <c r="C13" s="188" t="str">
        <f>+ScoreTable!A16</f>
        <v>BBS/UPS on existing foundation</v>
      </c>
      <c r="D13" s="182"/>
      <c r="E13" s="183"/>
      <c r="F13" s="183"/>
      <c r="G13" s="183"/>
      <c r="H13" s="184"/>
      <c r="I13" s="182"/>
      <c r="J13" s="183"/>
      <c r="K13" s="183"/>
      <c r="L13" s="183"/>
      <c r="M13" s="184"/>
      <c r="N13" s="467"/>
      <c r="O13" s="468"/>
      <c r="P13" s="468"/>
      <c r="Q13" s="468"/>
      <c r="R13" s="469"/>
    </row>
    <row r="14" spans="1:18" s="119" customFormat="1" ht="12" x14ac:dyDescent="0.2">
      <c r="A14" s="784"/>
      <c r="B14" s="181">
        <f t="shared" si="0"/>
        <v>9</v>
      </c>
      <c r="C14" s="188" t="str">
        <f>+ScoreTable!A17</f>
        <v>BBS/UPS on new foundation</v>
      </c>
      <c r="D14" s="182"/>
      <c r="E14" s="183"/>
      <c r="F14" s="183"/>
      <c r="G14" s="183"/>
      <c r="H14" s="184"/>
      <c r="I14" s="182"/>
      <c r="J14" s="183"/>
      <c r="K14" s="183"/>
      <c r="L14" s="183"/>
      <c r="M14" s="184"/>
      <c r="N14" s="467"/>
      <c r="O14" s="468"/>
      <c r="P14" s="468"/>
      <c r="Q14" s="468"/>
      <c r="R14" s="469"/>
    </row>
    <row r="15" spans="1:18" s="119" customFormat="1" ht="12" x14ac:dyDescent="0.2">
      <c r="A15" s="784"/>
      <c r="B15" s="181">
        <f>+B14+1</f>
        <v>10</v>
      </c>
      <c r="C15" s="188" t="str">
        <f>+ScoreTable!A18</f>
        <v>CCTV</v>
      </c>
      <c r="D15" s="182"/>
      <c r="E15" s="183"/>
      <c r="F15" s="183"/>
      <c r="G15" s="183"/>
      <c r="H15" s="184"/>
      <c r="I15" s="182"/>
      <c r="J15" s="183"/>
      <c r="K15" s="183"/>
      <c r="L15" s="183"/>
      <c r="M15" s="184"/>
      <c r="N15" s="467"/>
      <c r="O15" s="468"/>
      <c r="P15" s="468"/>
      <c r="Q15" s="468"/>
      <c r="R15" s="469"/>
    </row>
    <row r="16" spans="1:18" s="119" customFormat="1" ht="12" x14ac:dyDescent="0.2">
      <c r="A16" s="784"/>
      <c r="B16" s="181">
        <f t="shared" si="0"/>
        <v>11</v>
      </c>
      <c r="C16" s="188" t="str">
        <f>+ScoreTable!A19</f>
        <v>Vehicle detection (ATSPM inputs + counts)</v>
      </c>
      <c r="D16" s="182"/>
      <c r="E16" s="183"/>
      <c r="F16" s="183"/>
      <c r="G16" s="183"/>
      <c r="H16" s="184"/>
      <c r="I16" s="182"/>
      <c r="J16" s="183"/>
      <c r="K16" s="183"/>
      <c r="L16" s="183"/>
      <c r="M16" s="184"/>
      <c r="N16" s="467"/>
      <c r="O16" s="468"/>
      <c r="P16" s="468"/>
      <c r="Q16" s="468"/>
      <c r="R16" s="469"/>
    </row>
    <row r="17" spans="1:18" s="119" customFormat="1" ht="12" x14ac:dyDescent="0.2">
      <c r="A17" s="784"/>
      <c r="B17" s="181">
        <f t="shared" ref="B17:B21" si="1">+B16+1</f>
        <v>12</v>
      </c>
      <c r="C17" s="188" t="str">
        <f>+ScoreTable!A20</f>
        <v>Vehicle detection (ATSPM inputs)</v>
      </c>
      <c r="D17" s="182"/>
      <c r="E17" s="183"/>
      <c r="F17" s="183"/>
      <c r="G17" s="183"/>
      <c r="H17" s="184"/>
      <c r="I17" s="182"/>
      <c r="J17" s="183"/>
      <c r="K17" s="183"/>
      <c r="L17" s="183"/>
      <c r="M17" s="184"/>
      <c r="N17" s="467"/>
      <c r="O17" s="468"/>
      <c r="P17" s="468"/>
      <c r="Q17" s="468"/>
      <c r="R17" s="469"/>
    </row>
    <row r="18" spans="1:18" s="119" customFormat="1" ht="12" x14ac:dyDescent="0.2">
      <c r="A18" s="784"/>
      <c r="B18" s="181">
        <f t="shared" si="1"/>
        <v>13</v>
      </c>
      <c r="C18" s="188" t="str">
        <f>+ScoreTable!A21</f>
        <v>Vehicle detection + bicycle detection</v>
      </c>
      <c r="D18" s="182"/>
      <c r="E18" s="183"/>
      <c r="F18" s="183"/>
      <c r="G18" s="183"/>
      <c r="H18" s="184"/>
      <c r="I18" s="182"/>
      <c r="J18" s="183"/>
      <c r="K18" s="183"/>
      <c r="L18" s="183"/>
      <c r="M18" s="184"/>
      <c r="N18" s="467"/>
      <c r="O18" s="468"/>
      <c r="P18" s="468"/>
      <c r="Q18" s="468"/>
      <c r="R18" s="469"/>
    </row>
    <row r="19" spans="1:18" s="119" customFormat="1" ht="12" x14ac:dyDescent="0.2">
      <c r="A19" s="784"/>
      <c r="B19" s="181">
        <f t="shared" si="1"/>
        <v>14</v>
      </c>
      <c r="C19" s="188" t="str">
        <f>+ScoreTable!A22</f>
        <v>Vehicle detection</v>
      </c>
      <c r="D19" s="182"/>
      <c r="E19" s="183"/>
      <c r="F19" s="183"/>
      <c r="G19" s="183"/>
      <c r="H19" s="184"/>
      <c r="I19" s="182"/>
      <c r="J19" s="183"/>
      <c r="K19" s="183"/>
      <c r="L19" s="183"/>
      <c r="M19" s="184"/>
      <c r="N19" s="467"/>
      <c r="O19" s="468"/>
      <c r="P19" s="468"/>
      <c r="Q19" s="468"/>
      <c r="R19" s="469"/>
    </row>
    <row r="20" spans="1:18" s="119" customFormat="1" ht="12" x14ac:dyDescent="0.2">
      <c r="A20" s="784"/>
      <c r="B20" s="181">
        <f t="shared" si="1"/>
        <v>15</v>
      </c>
      <c r="C20" s="188" t="str">
        <f>+ScoreTable!A23</f>
        <v>Bicycle detection</v>
      </c>
      <c r="D20" s="182"/>
      <c r="E20" s="183"/>
      <c r="F20" s="183"/>
      <c r="G20" s="183"/>
      <c r="H20" s="184"/>
      <c r="I20" s="182"/>
      <c r="J20" s="183"/>
      <c r="K20" s="183"/>
      <c r="L20" s="183"/>
      <c r="M20" s="184"/>
      <c r="N20" s="467"/>
      <c r="O20" s="468"/>
      <c r="P20" s="468"/>
      <c r="Q20" s="468"/>
      <c r="R20" s="469"/>
    </row>
    <row r="21" spans="1:18" s="119" customFormat="1" ht="12" x14ac:dyDescent="0.2">
      <c r="A21" s="784"/>
      <c r="B21" s="181">
        <f t="shared" si="1"/>
        <v>16</v>
      </c>
      <c r="C21" s="188" t="str">
        <f>+ScoreTable!A24</f>
        <v>Pedestrian detection (audible)</v>
      </c>
      <c r="D21" s="182"/>
      <c r="E21" s="183"/>
      <c r="F21" s="183"/>
      <c r="G21" s="183"/>
      <c r="H21" s="184"/>
      <c r="I21" s="182"/>
      <c r="J21" s="183"/>
      <c r="K21" s="183"/>
      <c r="L21" s="183"/>
      <c r="M21" s="184"/>
      <c r="N21" s="467"/>
      <c r="O21" s="468"/>
      <c r="P21" s="468"/>
      <c r="Q21" s="468"/>
      <c r="R21" s="469"/>
    </row>
    <row r="22" spans="1:18" s="119" customFormat="1" ht="12" x14ac:dyDescent="0.2">
      <c r="A22" s="784"/>
      <c r="B22" s="181">
        <f>+B21+1</f>
        <v>17</v>
      </c>
      <c r="C22" s="188" t="str">
        <f>+ScoreTable!A25</f>
        <v>Pedestrian detection</v>
      </c>
      <c r="D22" s="182"/>
      <c r="E22" s="183"/>
      <c r="F22" s="183"/>
      <c r="G22" s="183"/>
      <c r="H22" s="184"/>
      <c r="I22" s="182"/>
      <c r="J22" s="183"/>
      <c r="K22" s="183"/>
      <c r="L22" s="183"/>
      <c r="M22" s="184"/>
      <c r="N22" s="467"/>
      <c r="O22" s="468"/>
      <c r="P22" s="468"/>
      <c r="Q22" s="468"/>
      <c r="R22" s="469"/>
    </row>
    <row r="23" spans="1:18" s="119" customFormat="1" ht="12" customHeight="1" x14ac:dyDescent="0.2">
      <c r="A23" s="784"/>
      <c r="B23" s="181">
        <f>+B22+1</f>
        <v>18</v>
      </c>
      <c r="C23" s="188" t="str">
        <f>+ScoreTable!A26</f>
        <v>Active transportation/pedestrian safety</v>
      </c>
      <c r="D23" s="182"/>
      <c r="E23" s="183"/>
      <c r="F23" s="183"/>
      <c r="G23" s="183"/>
      <c r="H23" s="184"/>
      <c r="I23" s="182"/>
      <c r="J23" s="183"/>
      <c r="K23" s="183"/>
      <c r="L23" s="183"/>
      <c r="M23" s="184"/>
      <c r="N23" s="467"/>
      <c r="O23" s="468"/>
      <c r="P23" s="468"/>
      <c r="Q23" s="468"/>
      <c r="R23" s="469"/>
    </row>
    <row r="24" spans="1:18" s="119" customFormat="1" ht="12" x14ac:dyDescent="0.2">
      <c r="A24" s="784"/>
      <c r="B24" s="181">
        <f>+B23+1</f>
        <v>19</v>
      </c>
      <c r="C24" s="188" t="str">
        <f>+ScoreTable!A27</f>
        <v>Transit Signal Priority</v>
      </c>
      <c r="D24" s="182"/>
      <c r="E24" s="183"/>
      <c r="F24" s="183"/>
      <c r="G24" s="183"/>
      <c r="H24" s="184"/>
      <c r="I24" s="182"/>
      <c r="J24" s="183"/>
      <c r="K24" s="183"/>
      <c r="L24" s="183"/>
      <c r="M24" s="184"/>
      <c r="N24" s="467"/>
      <c r="O24" s="468"/>
      <c r="P24" s="468"/>
      <c r="Q24" s="468"/>
      <c r="R24" s="469"/>
    </row>
    <row r="25" spans="1:18" s="119" customFormat="1" ht="12" x14ac:dyDescent="0.2">
      <c r="A25" s="784"/>
      <c r="B25" s="181">
        <f t="shared" ref="B25" si="2">+B24+1</f>
        <v>20</v>
      </c>
      <c r="C25" s="188" t="str">
        <f>+ScoreTable!A28</f>
        <v>EVP (hybrid or GPS)</v>
      </c>
      <c r="D25" s="182"/>
      <c r="E25" s="183"/>
      <c r="F25" s="183"/>
      <c r="G25" s="183"/>
      <c r="H25" s="184"/>
      <c r="I25" s="182"/>
      <c r="J25" s="183"/>
      <c r="K25" s="183"/>
      <c r="L25" s="183"/>
      <c r="M25" s="184"/>
      <c r="N25" s="467"/>
      <c r="O25" s="468"/>
      <c r="P25" s="468"/>
      <c r="Q25" s="468"/>
      <c r="R25" s="469"/>
    </row>
    <row r="26" spans="1:18" s="119" customFormat="1" ht="12" x14ac:dyDescent="0.2">
      <c r="A26" s="784"/>
      <c r="B26" s="181">
        <f>+B25+1</f>
        <v>21</v>
      </c>
      <c r="C26" s="188" t="str">
        <f>+ScoreTable!A29</f>
        <v>EVP (infrared)</v>
      </c>
      <c r="D26" s="182"/>
      <c r="E26" s="183"/>
      <c r="F26" s="183"/>
      <c r="G26" s="183"/>
      <c r="H26" s="184"/>
      <c r="I26" s="182"/>
      <c r="J26" s="183"/>
      <c r="K26" s="183"/>
      <c r="L26" s="183"/>
      <c r="M26" s="184"/>
      <c r="N26" s="467"/>
      <c r="O26" s="468"/>
      <c r="P26" s="468"/>
      <c r="Q26" s="468"/>
      <c r="R26" s="469"/>
    </row>
    <row r="27" spans="1:18" s="119" customFormat="1" ht="12" x14ac:dyDescent="0.2">
      <c r="A27" s="784"/>
      <c r="B27" s="181">
        <f t="shared" ref="B27:B37" si="3">+B26+1</f>
        <v>22</v>
      </c>
      <c r="C27" s="188" t="str">
        <f>+ScoreTable!A30</f>
        <v>Speed feedback signs (existing post)</v>
      </c>
      <c r="D27" s="182"/>
      <c r="E27" s="183"/>
      <c r="F27" s="183"/>
      <c r="G27" s="183"/>
      <c r="H27" s="184"/>
      <c r="I27" s="182"/>
      <c r="J27" s="183"/>
      <c r="K27" s="183"/>
      <c r="L27" s="183"/>
      <c r="M27" s="184"/>
      <c r="N27" s="467"/>
      <c r="O27" s="468"/>
      <c r="P27" s="468"/>
      <c r="Q27" s="468"/>
      <c r="R27" s="469"/>
    </row>
    <row r="28" spans="1:18" s="119" customFormat="1" ht="12" x14ac:dyDescent="0.2">
      <c r="A28" s="784"/>
      <c r="B28" s="181">
        <f t="shared" si="3"/>
        <v>23</v>
      </c>
      <c r="C28" s="188" t="str">
        <f>+ScoreTable!A31</f>
        <v>Speed feedback signs (new post)</v>
      </c>
      <c r="D28" s="182"/>
      <c r="E28" s="183"/>
      <c r="F28" s="183"/>
      <c r="G28" s="183"/>
      <c r="H28" s="184"/>
      <c r="I28" s="182"/>
      <c r="J28" s="183"/>
      <c r="K28" s="183"/>
      <c r="L28" s="183"/>
      <c r="M28" s="184"/>
      <c r="N28" s="467"/>
      <c r="O28" s="468"/>
      <c r="P28" s="468"/>
      <c r="Q28" s="468"/>
      <c r="R28" s="469"/>
    </row>
    <row r="29" spans="1:18" s="119" customFormat="1" ht="12" x14ac:dyDescent="0.2">
      <c r="A29" s="785"/>
      <c r="B29" s="181">
        <f t="shared" si="3"/>
        <v>24</v>
      </c>
      <c r="C29" s="188" t="str">
        <f>+ScoreTable!A32</f>
        <v>Signal Performance Monitoring</v>
      </c>
      <c r="D29" s="182"/>
      <c r="E29" s="183"/>
      <c r="F29" s="183"/>
      <c r="G29" s="183"/>
      <c r="H29" s="184"/>
      <c r="I29" s="182"/>
      <c r="J29" s="183"/>
      <c r="K29" s="183"/>
      <c r="L29" s="183"/>
      <c r="M29" s="184"/>
      <c r="N29" s="467"/>
      <c r="O29" s="468"/>
      <c r="P29" s="468"/>
      <c r="Q29" s="468"/>
      <c r="R29" s="469"/>
    </row>
    <row r="30" spans="1:18" s="119" customFormat="1" ht="12" x14ac:dyDescent="0.2">
      <c r="A30" s="783" t="s">
        <v>261</v>
      </c>
      <c r="B30" s="181">
        <f>B29+1</f>
        <v>25</v>
      </c>
      <c r="C30" s="188" t="str">
        <f>+ScoreTable!A34</f>
        <v>Channelization</v>
      </c>
      <c r="D30" s="182"/>
      <c r="E30" s="183"/>
      <c r="F30" s="183"/>
      <c r="G30" s="183"/>
      <c r="H30" s="184"/>
      <c r="I30" s="182"/>
      <c r="J30" s="183"/>
      <c r="K30" s="183"/>
      <c r="L30" s="183"/>
      <c r="M30" s="184"/>
      <c r="N30" s="467"/>
      <c r="O30" s="468"/>
      <c r="P30" s="468"/>
      <c r="Q30" s="468"/>
      <c r="R30" s="469"/>
    </row>
    <row r="31" spans="1:18" s="119" customFormat="1" ht="12" x14ac:dyDescent="0.2">
      <c r="A31" s="785"/>
      <c r="B31" s="181">
        <f t="shared" si="3"/>
        <v>26</v>
      </c>
      <c r="C31" s="188" t="str">
        <f>+ScoreTable!A35</f>
        <v>Signal phasing improvement</v>
      </c>
      <c r="D31" s="182"/>
      <c r="E31" s="183"/>
      <c r="F31" s="183"/>
      <c r="G31" s="183"/>
      <c r="H31" s="184"/>
      <c r="I31" s="182"/>
      <c r="J31" s="183"/>
      <c r="K31" s="183"/>
      <c r="L31" s="183"/>
      <c r="M31" s="184"/>
      <c r="N31" s="467"/>
      <c r="O31" s="468"/>
      <c r="P31" s="468"/>
      <c r="Q31" s="468"/>
      <c r="R31" s="469"/>
    </row>
    <row r="32" spans="1:18" ht="24" x14ac:dyDescent="0.2">
      <c r="A32" s="783" t="s">
        <v>262</v>
      </c>
      <c r="B32" s="181">
        <f>B31+1</f>
        <v>27</v>
      </c>
      <c r="C32" s="492" t="str">
        <f>+ScoreTable!A37</f>
        <v>Central System (server, licenses, workstations)</v>
      </c>
      <c r="D32" s="182"/>
      <c r="E32" s="183"/>
      <c r="F32" s="183"/>
      <c r="G32" s="183"/>
      <c r="H32" s="184"/>
      <c r="I32" s="182"/>
      <c r="J32" s="183"/>
      <c r="K32" s="183"/>
      <c r="L32" s="183"/>
      <c r="M32" s="184"/>
      <c r="N32" s="467"/>
      <c r="O32" s="468"/>
      <c r="P32" s="468"/>
      <c r="Q32" s="468"/>
      <c r="R32" s="469"/>
    </row>
    <row r="33" spans="1:18" x14ac:dyDescent="0.2">
      <c r="A33" s="784"/>
      <c r="B33" s="181">
        <f t="shared" si="3"/>
        <v>28</v>
      </c>
      <c r="C33" s="188" t="str">
        <f>+ScoreTable!A38</f>
        <v>Display (video wall, VMS, etc.)</v>
      </c>
      <c r="D33" s="182"/>
      <c r="E33" s="183"/>
      <c r="F33" s="183"/>
      <c r="G33" s="183"/>
      <c r="H33" s="184"/>
      <c r="I33" s="182"/>
      <c r="J33" s="183"/>
      <c r="K33" s="183"/>
      <c r="L33" s="183"/>
      <c r="M33" s="184"/>
      <c r="N33" s="467"/>
      <c r="O33" s="468"/>
      <c r="P33" s="468"/>
      <c r="Q33" s="468"/>
      <c r="R33" s="469"/>
    </row>
    <row r="34" spans="1:18" x14ac:dyDescent="0.2">
      <c r="A34" s="785"/>
      <c r="B34" s="181">
        <f t="shared" si="3"/>
        <v>29</v>
      </c>
      <c r="C34" s="188" t="str">
        <f>+ScoreTable!A39</f>
        <v>UPS for TMC</v>
      </c>
      <c r="D34" s="368"/>
      <c r="E34" s="324"/>
      <c r="F34" s="324"/>
      <c r="G34" s="324"/>
      <c r="H34" s="325"/>
      <c r="I34" s="368"/>
      <c r="J34" s="324"/>
      <c r="K34" s="324"/>
      <c r="L34" s="324"/>
      <c r="M34" s="325"/>
      <c r="N34" s="470"/>
      <c r="O34" s="471"/>
      <c r="P34" s="471"/>
      <c r="Q34" s="471"/>
      <c r="R34" s="472"/>
    </row>
    <row r="35" spans="1:18" ht="12.75" customHeight="1" x14ac:dyDescent="0.2">
      <c r="A35" s="783" t="s">
        <v>263</v>
      </c>
      <c r="B35" s="181">
        <f t="shared" si="3"/>
        <v>30</v>
      </c>
      <c r="C35" s="188" t="str">
        <f>+ScoreTable!A3</f>
        <v>Timing Only</v>
      </c>
      <c r="D35" s="368"/>
      <c r="E35" s="324"/>
      <c r="F35" s="324"/>
      <c r="G35" s="324"/>
      <c r="H35" s="325"/>
      <c r="I35" s="368"/>
      <c r="J35" s="324"/>
      <c r="K35" s="324"/>
      <c r="L35" s="324"/>
      <c r="M35" s="325"/>
      <c r="N35" s="470"/>
      <c r="O35" s="471"/>
      <c r="P35" s="471"/>
      <c r="Q35" s="471"/>
      <c r="R35" s="472"/>
    </row>
    <row r="36" spans="1:18" x14ac:dyDescent="0.2">
      <c r="A36" s="784"/>
      <c r="B36" s="181">
        <f t="shared" si="3"/>
        <v>31</v>
      </c>
      <c r="C36" s="188" t="str">
        <f>+ScoreTable!A4</f>
        <v>Timing + Traffic Responsive (license only)</v>
      </c>
      <c r="D36" s="368"/>
      <c r="E36" s="324"/>
      <c r="F36" s="324"/>
      <c r="G36" s="324"/>
      <c r="H36" s="325"/>
      <c r="I36" s="368"/>
      <c r="J36" s="324"/>
      <c r="K36" s="324"/>
      <c r="L36" s="324"/>
      <c r="M36" s="325"/>
      <c r="N36" s="470"/>
      <c r="O36" s="471"/>
      <c r="P36" s="471"/>
      <c r="Q36" s="471"/>
      <c r="R36" s="472"/>
    </row>
    <row r="37" spans="1:18" x14ac:dyDescent="0.2">
      <c r="A37" s="784"/>
      <c r="B37" s="181">
        <f t="shared" si="3"/>
        <v>32</v>
      </c>
      <c r="C37" s="188" t="str">
        <f>+ScoreTable!A5</f>
        <v>Timing + Peer-to-Peer (configuration only)</v>
      </c>
      <c r="D37" s="368"/>
      <c r="E37" s="324"/>
      <c r="F37" s="324"/>
      <c r="G37" s="324"/>
      <c r="H37" s="325"/>
      <c r="I37" s="368"/>
      <c r="J37" s="324"/>
      <c r="K37" s="324"/>
      <c r="L37" s="324"/>
      <c r="M37" s="325"/>
      <c r="N37" s="470"/>
      <c r="O37" s="471"/>
      <c r="P37" s="471"/>
      <c r="Q37" s="471"/>
      <c r="R37" s="472"/>
    </row>
    <row r="38" spans="1:18" x14ac:dyDescent="0.2">
      <c r="A38" s="785"/>
      <c r="B38" s="181">
        <f>+B37+1</f>
        <v>33</v>
      </c>
      <c r="C38" s="188" t="str">
        <f>+ScoreTable!A6</f>
        <v>Timing + Traffic Adaptive (license only)</v>
      </c>
      <c r="D38" s="182"/>
      <c r="E38" s="183"/>
      <c r="F38" s="183"/>
      <c r="G38" s="183"/>
      <c r="H38" s="184"/>
      <c r="I38" s="182"/>
      <c r="J38" s="183"/>
      <c r="K38" s="183"/>
      <c r="L38" s="183"/>
      <c r="M38" s="184"/>
      <c r="N38" s="467"/>
      <c r="O38" s="468"/>
      <c r="P38" s="468"/>
      <c r="Q38" s="468"/>
      <c r="R38" s="472"/>
    </row>
    <row r="39" spans="1:18" ht="13.5" thickBot="1" x14ac:dyDescent="0.25">
      <c r="A39" s="463" t="s">
        <v>98</v>
      </c>
      <c r="B39" s="190">
        <f>+B38+1</f>
        <v>34</v>
      </c>
      <c r="C39" s="189" t="str">
        <f>+ScoreTable!A41</f>
        <v>Caltrans Cooperative Agreement</v>
      </c>
      <c r="D39" s="185"/>
      <c r="E39" s="186"/>
      <c r="F39" s="186"/>
      <c r="G39" s="186"/>
      <c r="H39" s="187"/>
      <c r="I39" s="185"/>
      <c r="J39" s="186"/>
      <c r="K39" s="186"/>
      <c r="L39" s="186"/>
      <c r="M39" s="187"/>
      <c r="N39" s="473"/>
      <c r="O39" s="474"/>
      <c r="P39" s="474"/>
      <c r="Q39" s="474"/>
      <c r="R39" s="475"/>
    </row>
  </sheetData>
  <mergeCells count="11">
    <mergeCell ref="D4:H4"/>
    <mergeCell ref="I4:M4"/>
    <mergeCell ref="N4:R4"/>
    <mergeCell ref="C4:C5"/>
    <mergeCell ref="B4:B5"/>
    <mergeCell ref="A35:A38"/>
    <mergeCell ref="A32:A34"/>
    <mergeCell ref="A4:A5"/>
    <mergeCell ref="A6:A8"/>
    <mergeCell ref="A9:A29"/>
    <mergeCell ref="A30:A31"/>
  </mergeCells>
  <dataValidations count="1">
    <dataValidation type="list" allowBlank="1" showInputMessage="1" showErrorMessage="1" sqref="D5:H5" xr:uid="{87482F73-5F5B-4F65-A9A4-6026D638A732}">
      <formula1>PartAgencies</formula1>
    </dataValidation>
  </dataValidations>
  <pageMargins left="0.45" right="0.20833333333333301" top="0.95" bottom="0.7" header="0.3" footer="0.3"/>
  <pageSetup paperSize="3" scale="75" fitToHeight="0" orientation="landscape" blackAndWhite="1" r:id="rId1"/>
  <headerFooter>
    <oddHeader>&amp;L&amp;"Arial,Bold"APPENDIX B: AGENCY IMPROVEMENT CALCULATIONS&amp;R&amp;"Arial,Bold"INSERT &amp;"Arial,Regular"Project Name</oddHeader>
    <oddFooter>&amp;C&amp;P</oddFooter>
  </headerFooter>
  <ignoredErrors>
    <ignoredError sqref="B30:B31 B32 B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xdr:col>
                    <xdr:colOff>47625</xdr:colOff>
                    <xdr:row>0</xdr:row>
                    <xdr:rowOff>152400</xdr:rowOff>
                  </from>
                  <to>
                    <xdr:col>3</xdr:col>
                    <xdr:colOff>628650</xdr:colOff>
                    <xdr:row>2</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xdr:col>
                    <xdr:colOff>533400</xdr:colOff>
                    <xdr:row>0</xdr:row>
                    <xdr:rowOff>152400</xdr:rowOff>
                  </from>
                  <to>
                    <xdr:col>4</xdr:col>
                    <xdr:colOff>123825</xdr:colOff>
                    <xdr:row>2</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12218E6-4D3B-4494-9550-394C79160503}">
            <xm:f>LOOKUP!$R$36=TRUE</xm:f>
            <x14:dxf>
              <font>
                <strike/>
              </font>
              <fill>
                <patternFill>
                  <bgColor theme="1"/>
                </patternFill>
              </fill>
            </x14:dxf>
          </x14:cfRule>
          <xm:sqref>D6:Q34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EF0B-1C44-44C1-B26E-5923656FE40D}">
  <dimension ref="A1:AT68"/>
  <sheetViews>
    <sheetView zoomScaleNormal="100" workbookViewId="0">
      <pane xSplit="3" ySplit="6" topLeftCell="D8" activePane="bottomRight" state="frozen"/>
      <selection pane="topRight" sqref="A1:A17"/>
      <selection pane="bottomLeft" sqref="A1:A17"/>
      <selection pane="bottomRight" activeCell="B4" sqref="B4:B6"/>
    </sheetView>
  </sheetViews>
  <sheetFormatPr defaultRowHeight="12.75" outlineLevelCol="1" x14ac:dyDescent="0.2"/>
  <cols>
    <col min="1" max="1" width="5.5703125" style="54" customWidth="1"/>
    <col min="2" max="2" width="13" customWidth="1"/>
    <col min="3" max="3" width="32.42578125" customWidth="1"/>
    <col min="4" max="27" width="4.7109375" style="180" customWidth="1"/>
    <col min="28" max="29" width="4.7109375" style="180" customWidth="1" outlineLevel="1"/>
    <col min="30" max="32" width="4.7109375" style="180" customWidth="1"/>
    <col min="33" max="36" width="4.7109375" style="180" customWidth="1" outlineLevel="1"/>
    <col min="37" max="37" width="4.7109375" style="180" customWidth="1"/>
    <col min="38" max="41" width="12.5703125" customWidth="1"/>
    <col min="42" max="42" width="15.5703125" customWidth="1"/>
    <col min="43" max="45" width="12.5703125" customWidth="1"/>
    <col min="46" max="46" width="62" customWidth="1"/>
  </cols>
  <sheetData>
    <row r="1" spans="1:46" x14ac:dyDescent="0.2">
      <c r="AL1" s="146" t="s">
        <v>65</v>
      </c>
      <c r="AM1" s="147" t="s">
        <v>66</v>
      </c>
    </row>
    <row r="2" spans="1:46" x14ac:dyDescent="0.2">
      <c r="A2" s="483" t="s">
        <v>264</v>
      </c>
    </row>
    <row r="3" spans="1:46" ht="7.9" customHeight="1" thickBot="1" x14ac:dyDescent="0.25"/>
    <row r="4" spans="1:46" ht="12.75" customHeight="1" x14ac:dyDescent="0.2">
      <c r="A4" s="811" t="s">
        <v>265</v>
      </c>
      <c r="B4" s="814" t="s">
        <v>266</v>
      </c>
      <c r="C4" s="817" t="s">
        <v>180</v>
      </c>
      <c r="D4" s="820" t="s">
        <v>267</v>
      </c>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0" t="s">
        <v>268</v>
      </c>
      <c r="AM4" s="821"/>
      <c r="AN4" s="821"/>
      <c r="AO4" s="821"/>
      <c r="AP4" s="800"/>
      <c r="AQ4" s="820" t="s">
        <v>182</v>
      </c>
      <c r="AR4" s="821"/>
      <c r="AS4" s="821"/>
      <c r="AT4" s="800" t="s">
        <v>269</v>
      </c>
    </row>
    <row r="5" spans="1:46" ht="120" customHeight="1" x14ac:dyDescent="0.2">
      <c r="A5" s="812"/>
      <c r="B5" s="815"/>
      <c r="C5" s="818"/>
      <c r="D5" s="276" t="str">
        <f>VLOOKUP(D6,'Appendix B.1'!$B$6:$C$39,2,FALSE)</f>
        <v>Above ground (e.g. wireless, cellular, etc.)</v>
      </c>
      <c r="E5" s="277" t="str">
        <f>VLOOKUP(E6,'Appendix B.1'!$B$6:$C$39,2,FALSE)</f>
        <v>Fiber Optic underground</v>
      </c>
      <c r="F5" s="277" t="str">
        <f>VLOOKUP(F6,'Appendix B.1'!$B$6:$C$39,2,FALSE)</f>
        <v>All other (e.g. copper, aerial fiber, GPS, etc.)</v>
      </c>
      <c r="G5" s="277" t="str">
        <f>VLOOKUP(G6,'Appendix B.1'!$B$6:$C$39,2,FALSE)</f>
        <v>ATC signal controller</v>
      </c>
      <c r="H5" s="277" t="str">
        <f>VLOOKUP(H6,'Appendix B.1'!$B$6:$C$39,2,FALSE)</f>
        <v>Signal cabinet on existing foundation</v>
      </c>
      <c r="I5" s="277" t="str">
        <f>VLOOKUP(I6,'Appendix B.1'!$B$6:$C$39,2,FALSE)</f>
        <v>Signal cabinet on new foundation</v>
      </c>
      <c r="J5" s="277" t="str">
        <f>VLOOKUP(J6,'Appendix B.1'!$B$6:$C$39,2,FALSE)</f>
        <v>BBS/USP (attached)</v>
      </c>
      <c r="K5" s="277" t="str">
        <f>VLOOKUP(K6,'Appendix B.1'!$B$6:$C$39,2,FALSE)</f>
        <v>BBS/UPS on existing foundation</v>
      </c>
      <c r="L5" s="277" t="str">
        <f>VLOOKUP(L6,'Appendix B.1'!$B$6:$C$39,2,FALSE)</f>
        <v>BBS/UPS on new foundation</v>
      </c>
      <c r="M5" s="277" t="str">
        <f>VLOOKUP(M6,'Appendix B.1'!$B$6:$C$39,2,FALSE)</f>
        <v>CCTV</v>
      </c>
      <c r="N5" s="277" t="str">
        <f>VLOOKUP(N6,'Appendix B.1'!$B$6:$C$39,2,FALSE)</f>
        <v>Vehicle detection (ATSPM inputs + counts)</v>
      </c>
      <c r="O5" s="277" t="str">
        <f>VLOOKUP(O6,'Appendix B.1'!$B$6:$C$39,2,FALSE)</f>
        <v>Vehicle detection (ATSPM inputs)</v>
      </c>
      <c r="P5" s="277" t="str">
        <f>VLOOKUP(P6,'Appendix B.1'!$B$6:$C$39,2,FALSE)</f>
        <v>Vehicle detection + bicycle detection</v>
      </c>
      <c r="Q5" s="277" t="str">
        <f>VLOOKUP(Q6,'Appendix B.1'!$B$6:$C$39,2,FALSE)</f>
        <v>Vehicle detection</v>
      </c>
      <c r="R5" s="277" t="str">
        <f>VLOOKUP(R6,'Appendix B.1'!$B$6:$C$39,2,FALSE)</f>
        <v>Bicycle detection</v>
      </c>
      <c r="S5" s="277" t="str">
        <f>VLOOKUP(S6,'Appendix B.1'!$B$6:$C$39,2,FALSE)</f>
        <v>Pedestrian detection (audible)</v>
      </c>
      <c r="T5" s="277" t="str">
        <f>VLOOKUP(T6,'Appendix B.1'!$B$6:$C$39,2,FALSE)</f>
        <v>Pedestrian detection</v>
      </c>
      <c r="U5" s="277" t="str">
        <f>VLOOKUP(U6,'Appendix B.1'!$B$6:$C$39,2,FALSE)</f>
        <v>Active transportation/pedestrian safety</v>
      </c>
      <c r="V5" s="277" t="str">
        <f>VLOOKUP(V6,'Appendix B.1'!$B$6:$C$39,2,FALSE)</f>
        <v>Transit Signal Priority</v>
      </c>
      <c r="W5" s="277" t="str">
        <f>VLOOKUP(W6,'Appendix B.1'!$B$6:$C$39,2,FALSE)</f>
        <v>EVP (hybrid or GPS)</v>
      </c>
      <c r="X5" s="277" t="str">
        <f>VLOOKUP(X6,'Appendix B.1'!$B$6:$C$39,2,FALSE)</f>
        <v>EVP (infrared)</v>
      </c>
      <c r="Y5" s="277" t="str">
        <f>VLOOKUP(Y6,'Appendix B.1'!$B$6:$C$39,2,FALSE)</f>
        <v>Speed feedback signs (existing post)</v>
      </c>
      <c r="Z5" s="277" t="str">
        <f>VLOOKUP(Z6,'Appendix B.1'!$B$6:$C$39,2,FALSE)</f>
        <v>Speed feedback signs (new post)</v>
      </c>
      <c r="AA5" s="277" t="str">
        <f>VLOOKUP(AA6,'Appendix B.1'!$B$6:$C$39,2,FALSE)</f>
        <v>Signal Performance Monitoring</v>
      </c>
      <c r="AB5" s="277" t="str">
        <f>VLOOKUP(AB6,'Appendix B.1'!$B$6:$C$39,2,FALSE)</f>
        <v>Channelization</v>
      </c>
      <c r="AC5" s="277" t="str">
        <f>VLOOKUP(AC6,'Appendix B.1'!$B$6:$C$39,2,FALSE)</f>
        <v>Signal phasing improvement</v>
      </c>
      <c r="AD5" s="277" t="str">
        <f>VLOOKUP(AD6,'Appendix B.1'!$B$6:$C$39,2,FALSE)</f>
        <v>Central System (server, licenses, workstations)</v>
      </c>
      <c r="AE5" s="277" t="str">
        <f>VLOOKUP(AE6,'Appendix B.1'!$B$6:$C$39,2,FALSE)</f>
        <v>Display (video wall, VMS, etc.)</v>
      </c>
      <c r="AF5" s="277" t="str">
        <f>VLOOKUP(AF6,'Appendix B.1'!$B$6:$C$39,2,FALSE)</f>
        <v>UPS for TMC</v>
      </c>
      <c r="AG5" s="277" t="str">
        <f>VLOOKUP(AG6,'Appendix B.1'!$B$6:$C$39,2,FALSE)</f>
        <v>Timing Only</v>
      </c>
      <c r="AH5" s="277" t="str">
        <f>VLOOKUP(AH6,'Appendix B.1'!$B$6:$C$39,2,FALSE)</f>
        <v>Timing + Traffic Responsive (license only)</v>
      </c>
      <c r="AI5" s="277" t="str">
        <f>VLOOKUP(AI6,'Appendix B.1'!$B$6:$C$39,2,FALSE)</f>
        <v>Timing + Peer-to-Peer (configuration only)</v>
      </c>
      <c r="AJ5" s="277" t="str">
        <f>VLOOKUP(AJ6,'Appendix B.1'!$B$6:$C$39,2,FALSE)</f>
        <v>Timing + Traffic Adaptive (license only)</v>
      </c>
      <c r="AK5" s="450" t="str">
        <f>VLOOKUP(AK6,'Appendix B.1'!$B$6:$C$39,2,FALSE)</f>
        <v>Caltrans Cooperative Agreement</v>
      </c>
      <c r="AL5" s="803" t="s">
        <v>183</v>
      </c>
      <c r="AM5" s="805" t="s">
        <v>184</v>
      </c>
      <c r="AN5" s="208" t="s">
        <v>270</v>
      </c>
      <c r="AO5" s="208" t="s">
        <v>271</v>
      </c>
      <c r="AP5" s="807" t="s">
        <v>185</v>
      </c>
      <c r="AQ5" s="210" t="s">
        <v>187</v>
      </c>
      <c r="AR5" s="809" t="s">
        <v>146</v>
      </c>
      <c r="AS5" s="809" t="s">
        <v>147</v>
      </c>
      <c r="AT5" s="801"/>
    </row>
    <row r="6" spans="1:46" ht="13.5" thickBot="1" x14ac:dyDescent="0.25">
      <c r="A6" s="813"/>
      <c r="B6" s="816"/>
      <c r="C6" s="819"/>
      <c r="D6" s="274">
        <v>1</v>
      </c>
      <c r="E6" s="275">
        <f t="shared" ref="E6:AI6" si="0">+D6+1</f>
        <v>2</v>
      </c>
      <c r="F6" s="275">
        <f t="shared" si="0"/>
        <v>3</v>
      </c>
      <c r="G6" s="275">
        <f t="shared" si="0"/>
        <v>4</v>
      </c>
      <c r="H6" s="275">
        <f t="shared" si="0"/>
        <v>5</v>
      </c>
      <c r="I6" s="275">
        <f t="shared" si="0"/>
        <v>6</v>
      </c>
      <c r="J6" s="275">
        <f t="shared" si="0"/>
        <v>7</v>
      </c>
      <c r="K6" s="275">
        <f t="shared" si="0"/>
        <v>8</v>
      </c>
      <c r="L6" s="275">
        <f t="shared" si="0"/>
        <v>9</v>
      </c>
      <c r="M6" s="275">
        <f t="shared" si="0"/>
        <v>10</v>
      </c>
      <c r="N6" s="275">
        <f t="shared" si="0"/>
        <v>11</v>
      </c>
      <c r="O6" s="275">
        <f t="shared" si="0"/>
        <v>12</v>
      </c>
      <c r="P6" s="275">
        <f t="shared" si="0"/>
        <v>13</v>
      </c>
      <c r="Q6" s="275">
        <f t="shared" si="0"/>
        <v>14</v>
      </c>
      <c r="R6" s="275">
        <f t="shared" si="0"/>
        <v>15</v>
      </c>
      <c r="S6" s="275">
        <f t="shared" si="0"/>
        <v>16</v>
      </c>
      <c r="T6" s="275">
        <f t="shared" si="0"/>
        <v>17</v>
      </c>
      <c r="U6" s="275">
        <f t="shared" si="0"/>
        <v>18</v>
      </c>
      <c r="V6" s="275">
        <f t="shared" si="0"/>
        <v>19</v>
      </c>
      <c r="W6" s="275">
        <f t="shared" si="0"/>
        <v>20</v>
      </c>
      <c r="X6" s="275">
        <f t="shared" si="0"/>
        <v>21</v>
      </c>
      <c r="Y6" s="275">
        <f t="shared" si="0"/>
        <v>22</v>
      </c>
      <c r="Z6" s="275">
        <f t="shared" si="0"/>
        <v>23</v>
      </c>
      <c r="AA6" s="275">
        <f t="shared" si="0"/>
        <v>24</v>
      </c>
      <c r="AB6" s="275">
        <f t="shared" si="0"/>
        <v>25</v>
      </c>
      <c r="AC6" s="275">
        <f t="shared" si="0"/>
        <v>26</v>
      </c>
      <c r="AD6" s="275">
        <f t="shared" si="0"/>
        <v>27</v>
      </c>
      <c r="AE6" s="275">
        <f t="shared" si="0"/>
        <v>28</v>
      </c>
      <c r="AF6" s="275">
        <f t="shared" si="0"/>
        <v>29</v>
      </c>
      <c r="AG6" s="275">
        <f t="shared" si="0"/>
        <v>30</v>
      </c>
      <c r="AH6" s="275">
        <f t="shared" si="0"/>
        <v>31</v>
      </c>
      <c r="AI6" s="275">
        <f t="shared" si="0"/>
        <v>32</v>
      </c>
      <c r="AJ6" s="275">
        <f>+AI6+1</f>
        <v>33</v>
      </c>
      <c r="AK6" s="487">
        <f>+AJ6+1</f>
        <v>34</v>
      </c>
      <c r="AL6" s="804"/>
      <c r="AM6" s="806"/>
      <c r="AN6" s="209"/>
      <c r="AO6" s="209"/>
      <c r="AP6" s="808"/>
      <c r="AQ6" s="529">
        <v>0.2</v>
      </c>
      <c r="AR6" s="810"/>
      <c r="AS6" s="810"/>
      <c r="AT6" s="802"/>
    </row>
    <row r="7" spans="1:46" ht="47.25" hidden="1" x14ac:dyDescent="0.2">
      <c r="A7" s="477" t="s">
        <v>272</v>
      </c>
      <c r="B7" s="387" t="s">
        <v>273</v>
      </c>
      <c r="C7" s="388" t="s">
        <v>274</v>
      </c>
      <c r="D7" s="389" t="s">
        <v>275</v>
      </c>
      <c r="E7" s="390" t="s">
        <v>276</v>
      </c>
      <c r="F7" s="390" t="s">
        <v>277</v>
      </c>
      <c r="G7" s="390" t="s">
        <v>278</v>
      </c>
      <c r="H7" s="390" t="s">
        <v>279</v>
      </c>
      <c r="I7" s="390" t="s">
        <v>280</v>
      </c>
      <c r="J7" s="390" t="s">
        <v>281</v>
      </c>
      <c r="K7" s="390" t="s">
        <v>282</v>
      </c>
      <c r="L7" s="390" t="s">
        <v>283</v>
      </c>
      <c r="M7" s="390" t="s">
        <v>284</v>
      </c>
      <c r="N7" s="390" t="s">
        <v>285</v>
      </c>
      <c r="O7" s="390" t="s">
        <v>286</v>
      </c>
      <c r="P7" s="390" t="s">
        <v>287</v>
      </c>
      <c r="Q7" s="390" t="s">
        <v>288</v>
      </c>
      <c r="R7" s="390" t="s">
        <v>289</v>
      </c>
      <c r="S7" s="390" t="s">
        <v>290</v>
      </c>
      <c r="T7" s="390" t="s">
        <v>291</v>
      </c>
      <c r="U7" s="390" t="s">
        <v>292</v>
      </c>
      <c r="V7" s="390" t="s">
        <v>293</v>
      </c>
      <c r="W7" s="390" t="s">
        <v>294</v>
      </c>
      <c r="X7" s="390" t="s">
        <v>295</v>
      </c>
      <c r="Y7" s="390" t="s">
        <v>296</v>
      </c>
      <c r="Z7" s="390" t="s">
        <v>297</v>
      </c>
      <c r="AA7" s="390" t="s">
        <v>298</v>
      </c>
      <c r="AB7" s="390" t="s">
        <v>299</v>
      </c>
      <c r="AC7" s="390" t="s">
        <v>300</v>
      </c>
      <c r="AD7" s="390" t="s">
        <v>301</v>
      </c>
      <c r="AE7" s="390" t="s">
        <v>302</v>
      </c>
      <c r="AF7" s="390" t="s">
        <v>303</v>
      </c>
      <c r="AG7" s="390" t="s">
        <v>304</v>
      </c>
      <c r="AH7" s="390" t="s">
        <v>305</v>
      </c>
      <c r="AI7" s="390" t="s">
        <v>306</v>
      </c>
      <c r="AJ7" s="390" t="s">
        <v>307</v>
      </c>
      <c r="AK7" s="488" t="s">
        <v>308</v>
      </c>
      <c r="AL7" s="371"/>
      <c r="AM7" s="381"/>
      <c r="AN7" s="382"/>
      <c r="AO7" s="383"/>
      <c r="AP7" s="370"/>
      <c r="AQ7" s="384"/>
      <c r="AR7" s="385"/>
      <c r="AS7" s="385"/>
      <c r="AT7" s="386"/>
    </row>
    <row r="8" spans="1:46" s="47" customFormat="1" x14ac:dyDescent="0.2">
      <c r="A8" s="532">
        <v>1</v>
      </c>
      <c r="B8" s="391" t="s">
        <v>14</v>
      </c>
      <c r="C8" s="531" t="str">
        <f>IF('Section 1.k-l'!E4&lt;&gt;0,'Section 1.k-l'!E4,"")</f>
        <v/>
      </c>
      <c r="D8" s="392"/>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484"/>
      <c r="AK8" s="426"/>
      <c r="AL8" s="201" cm="1">
        <f t="array" aca="1" ref="AL8" ca="1">IF(ISERROR(SUMPRODUCT(D8:AK8,TRANSPOSE(INDEX('Appendix B.1'!$I$6:$M$39,N(IF(1,ROW(INDIRECT('Appendix B.1'!$B$6&amp;":"&amp;'Appendix B.1'!$B$39)))),MATCH($B8,'Appendix B.1'!$I$5:$M$5,0))))),0,SUMPRODUCT(D8:AK8,TRANSPOSE(INDEX('Appendix B.1'!$I$6:$M$39,N(IF(1,ROW(INDIRECT('Appendix B.1'!$B$6&amp;":"&amp;'Appendix B.1'!$B$39)))),MATCH($B8,'Appendix B.1'!$I$5:$M$5,0)))))</f>
        <v>0</v>
      </c>
      <c r="AM8" s="193" cm="1">
        <f t="array" aca="1" ref="AM8" ca="1">IF(ISERROR(SUMPRODUCT(D8:AK8,TRANSPOSE(INDEX('Appendix B.1'!$D$6:$H$39,N(IF(1,ROW(INDIRECT('Appendix B.1'!$B$6&amp;":"&amp;'Appendix B.1'!$B$39)))),MATCH($B8,'Appendix B.1'!$D$5:$H$5,0))))),0,SUMPRODUCT(D8:AK8,TRANSPOSE(INDEX('Appendix B.1'!$D$6:$H$39,N(IF(1,ROW(INDIRECT('Appendix B.1'!$B$6&amp;":"&amp;'Appendix B.1'!$B$39)))),MATCH($B8,'Appendix B.1'!$D$5:$H$5,0)))))</f>
        <v>0</v>
      </c>
      <c r="AN8" s="193">
        <f t="shared" ref="AN8:AN39" ca="1" si="1">AM8*$AN$6</f>
        <v>0</v>
      </c>
      <c r="AO8" s="206">
        <f t="shared" ref="AO8:AO39" ca="1" si="2">SUM(AL8:AN8)*$AO$6</f>
        <v>0</v>
      </c>
      <c r="AP8" s="191">
        <f t="shared" ref="AP8:AP58" ca="1" si="3">+SUM(AL8:AO8)</f>
        <v>0</v>
      </c>
      <c r="AQ8" s="199">
        <f t="shared" ref="AQ8:AQ56" ca="1" si="4">+AP8*$AQ$6</f>
        <v>0</v>
      </c>
      <c r="AR8" s="195">
        <f t="shared" ref="AR8:AR58" ca="1" si="5">+AQ8-AS8</f>
        <v>0</v>
      </c>
      <c r="AS8" s="197"/>
      <c r="AT8" s="318"/>
    </row>
    <row r="9" spans="1:46" s="47" customFormat="1" x14ac:dyDescent="0.2">
      <c r="A9" s="536">
        <v>2</v>
      </c>
      <c r="B9" s="380"/>
      <c r="C9" s="530" t="str">
        <f>IF('Section 1.k-l'!E5&lt;&gt;0,'Section 1.k-l'!E5,"")</f>
        <v/>
      </c>
      <c r="D9" s="377"/>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485"/>
      <c r="AK9" s="427"/>
      <c r="AL9" s="202" cm="1">
        <f t="array" aca="1" ref="AL9" ca="1">IF(ISERROR(SUMPRODUCT(D9:AK9,TRANSPOSE(INDEX('Appendix B.1'!$I$6:$M$39,N(IF(1,ROW(INDIRECT('Appendix B.1'!$B$6&amp;":"&amp;'Appendix B.1'!$B$39)))),MATCH($B9,'Appendix B.1'!$I$5:$M$5,0))))),0,SUMPRODUCT(D9:AK9,TRANSPOSE(INDEX('Appendix B.1'!$I$6:$M$39,N(IF(1,ROW(INDIRECT('Appendix B.1'!$B$6&amp;":"&amp;'Appendix B.1'!$B$39)))),MATCH($B9,'Appendix B.1'!$I$5:$M$5,0)))))</f>
        <v>0</v>
      </c>
      <c r="AM9" s="194" cm="1">
        <f t="array" aca="1" ref="AM9" ca="1">IF(ISERROR(SUMPRODUCT(D9:AK9,TRANSPOSE(INDEX('Appendix B.1'!$D$6:$H$39,N(IF(1,ROW(INDIRECT('Appendix B.1'!$B$6&amp;":"&amp;'Appendix B.1'!$B$39)))),MATCH($B9,'Appendix B.1'!$D$5:$H$5,0))))),0,SUMPRODUCT(D9:AK9,TRANSPOSE(INDEX('Appendix B.1'!$D$6:$H$39,N(IF(1,ROW(INDIRECT('Appendix B.1'!$B$6&amp;":"&amp;'Appendix B.1'!$B$39)))),MATCH($B9,'Appendix B.1'!$D$5:$H$5,0)))))</f>
        <v>0</v>
      </c>
      <c r="AN9" s="194">
        <f t="shared" ca="1" si="1"/>
        <v>0</v>
      </c>
      <c r="AO9" s="207">
        <f t="shared" ca="1" si="2"/>
        <v>0</v>
      </c>
      <c r="AP9" s="192">
        <f t="shared" ca="1" si="3"/>
        <v>0</v>
      </c>
      <c r="AQ9" s="200">
        <f t="shared" ca="1" si="4"/>
        <v>0</v>
      </c>
      <c r="AR9" s="196">
        <f t="shared" ca="1" si="5"/>
        <v>0</v>
      </c>
      <c r="AS9" s="198"/>
      <c r="AT9" s="319"/>
    </row>
    <row r="10" spans="1:46" s="47" customFormat="1" x14ac:dyDescent="0.2">
      <c r="A10" s="532">
        <v>3</v>
      </c>
      <c r="B10" s="380"/>
      <c r="C10" s="531" t="str">
        <f>IF('Section 1.k-l'!E6&lt;&gt;0,'Section 1.k-l'!E6,"")</f>
        <v/>
      </c>
      <c r="D10" s="377"/>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485"/>
      <c r="AK10" s="427"/>
      <c r="AL10" s="201" cm="1">
        <f t="array" aca="1" ref="AL10" ca="1">IF(ISERROR(SUMPRODUCT(D10:AK10,TRANSPOSE(INDEX('Appendix B.1'!$I$6:$M$39,N(IF(1,ROW(INDIRECT('Appendix B.1'!$B$6&amp;":"&amp;'Appendix B.1'!$B$39)))),MATCH($B10,'Appendix B.1'!$I$5:$M$5,0))))),0,SUMPRODUCT(D10:AK10,TRANSPOSE(INDEX('Appendix B.1'!$I$6:$M$39,N(IF(1,ROW(INDIRECT('Appendix B.1'!$B$6&amp;":"&amp;'Appendix B.1'!$B$39)))),MATCH($B10,'Appendix B.1'!$I$5:$M$5,0)))))</f>
        <v>0</v>
      </c>
      <c r="AM10" s="193" cm="1">
        <f t="array" aca="1" ref="AM10" ca="1">IF(ISERROR(SUMPRODUCT(D10:AK10,TRANSPOSE(INDEX('Appendix B.1'!$D$6:$H$39,N(IF(1,ROW(INDIRECT('Appendix B.1'!$B$6&amp;":"&amp;'Appendix B.1'!$B$39)))),MATCH($B10,'Appendix B.1'!$D$5:$H$5,0))))),0,SUMPRODUCT(D10:AK10,TRANSPOSE(INDEX('Appendix B.1'!$D$6:$H$39,N(IF(1,ROW(INDIRECT('Appendix B.1'!$B$6&amp;":"&amp;'Appendix B.1'!$B$39)))),MATCH($B10,'Appendix B.1'!$D$5:$H$5,0)))))</f>
        <v>0</v>
      </c>
      <c r="AN10" s="193">
        <f t="shared" ca="1" si="1"/>
        <v>0</v>
      </c>
      <c r="AO10" s="206">
        <f t="shared" ca="1" si="2"/>
        <v>0</v>
      </c>
      <c r="AP10" s="191">
        <f t="shared" ca="1" si="3"/>
        <v>0</v>
      </c>
      <c r="AQ10" s="199">
        <f t="shared" ca="1" si="4"/>
        <v>0</v>
      </c>
      <c r="AR10" s="195">
        <f t="shared" ca="1" si="5"/>
        <v>0</v>
      </c>
      <c r="AS10" s="197"/>
      <c r="AT10" s="321"/>
    </row>
    <row r="11" spans="1:46" s="47" customFormat="1" x14ac:dyDescent="0.2">
      <c r="A11" s="536">
        <v>4</v>
      </c>
      <c r="B11" s="380"/>
      <c r="C11" s="530" t="str">
        <f>IF('Section 1.k-l'!E7&lt;&gt;0,'Section 1.k-l'!E7,"")</f>
        <v/>
      </c>
      <c r="D11" s="377"/>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485"/>
      <c r="AK11" s="427"/>
      <c r="AL11" s="202" cm="1">
        <f t="array" aca="1" ref="AL11" ca="1">IF(ISERROR(SUMPRODUCT(D11:AK11,TRANSPOSE(INDEX('Appendix B.1'!$I$6:$M$39,N(IF(1,ROW(INDIRECT('Appendix B.1'!$B$6&amp;":"&amp;'Appendix B.1'!$B$39)))),MATCH($B11,'Appendix B.1'!$I$5:$M$5,0))))),0,SUMPRODUCT(D11:AK11,TRANSPOSE(INDEX('Appendix B.1'!$I$6:$M$39,N(IF(1,ROW(INDIRECT('Appendix B.1'!$B$6&amp;":"&amp;'Appendix B.1'!$B$39)))),MATCH($B11,'Appendix B.1'!$I$5:$M$5,0)))))</f>
        <v>0</v>
      </c>
      <c r="AM11" s="194" cm="1">
        <f t="array" aca="1" ref="AM11" ca="1">IF(ISERROR(SUMPRODUCT(D11:AK11,TRANSPOSE(INDEX('Appendix B.1'!$D$6:$H$39,N(IF(1,ROW(INDIRECT('Appendix B.1'!$B$6&amp;":"&amp;'Appendix B.1'!$B$39)))),MATCH($B11,'Appendix B.1'!$D$5:$H$5,0))))),0,SUMPRODUCT(D11:AK11,TRANSPOSE(INDEX('Appendix B.1'!$D$6:$H$39,N(IF(1,ROW(INDIRECT('Appendix B.1'!$B$6&amp;":"&amp;'Appendix B.1'!$B$39)))),MATCH($B11,'Appendix B.1'!$D$5:$H$5,0)))))</f>
        <v>0</v>
      </c>
      <c r="AN11" s="194">
        <f t="shared" ca="1" si="1"/>
        <v>0</v>
      </c>
      <c r="AO11" s="207">
        <f t="shared" ca="1" si="2"/>
        <v>0</v>
      </c>
      <c r="AP11" s="192">
        <f t="shared" ca="1" si="3"/>
        <v>0</v>
      </c>
      <c r="AQ11" s="200">
        <f t="shared" ca="1" si="4"/>
        <v>0</v>
      </c>
      <c r="AR11" s="196">
        <f t="shared" ca="1" si="5"/>
        <v>0</v>
      </c>
      <c r="AS11" s="198"/>
      <c r="AT11" s="320"/>
    </row>
    <row r="12" spans="1:46" s="47" customFormat="1" x14ac:dyDescent="0.2">
      <c r="A12" s="532">
        <v>5</v>
      </c>
      <c r="B12" s="376"/>
      <c r="C12" s="531" t="str">
        <f>IF('Section 1.k-l'!E8&lt;&gt;0,'Section 1.k-l'!E8,"")</f>
        <v/>
      </c>
      <c r="D12" s="377"/>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485"/>
      <c r="AK12" s="427"/>
      <c r="AL12" s="201" cm="1">
        <f t="array" aca="1" ref="AL12" ca="1">IF(ISERROR(SUMPRODUCT(D12:AK12,TRANSPOSE(INDEX('Appendix B.1'!$I$6:$M$39,N(IF(1,ROW(INDIRECT('Appendix B.1'!$B$6&amp;":"&amp;'Appendix B.1'!$B$39)))),MATCH($B12,'Appendix B.1'!$I$5:$M$5,0))))),0,SUMPRODUCT(D12:AK12,TRANSPOSE(INDEX('Appendix B.1'!$I$6:$M$39,N(IF(1,ROW(INDIRECT('Appendix B.1'!$B$6&amp;":"&amp;'Appendix B.1'!$B$39)))),MATCH($B12,'Appendix B.1'!$I$5:$M$5,0)))))</f>
        <v>0</v>
      </c>
      <c r="AM12" s="193" cm="1">
        <f t="array" aca="1" ref="AM12" ca="1">IF(ISERROR(SUMPRODUCT(D12:AK12,TRANSPOSE(INDEX('Appendix B.1'!$D$6:$H$39,N(IF(1,ROW(INDIRECT('Appendix B.1'!$B$6&amp;":"&amp;'Appendix B.1'!$B$39)))),MATCH($B12,'Appendix B.1'!$D$5:$H$5,0))))),0,SUMPRODUCT(D12:AK12,TRANSPOSE(INDEX('Appendix B.1'!$D$6:$H$39,N(IF(1,ROW(INDIRECT('Appendix B.1'!$B$6&amp;":"&amp;'Appendix B.1'!$B$39)))),MATCH($B12,'Appendix B.1'!$D$5:$H$5,0)))))</f>
        <v>0</v>
      </c>
      <c r="AN12" s="193">
        <f t="shared" ca="1" si="1"/>
        <v>0</v>
      </c>
      <c r="AO12" s="206">
        <f t="shared" ca="1" si="2"/>
        <v>0</v>
      </c>
      <c r="AP12" s="191">
        <f t="shared" ca="1" si="3"/>
        <v>0</v>
      </c>
      <c r="AQ12" s="199">
        <f t="shared" ca="1" si="4"/>
        <v>0</v>
      </c>
      <c r="AR12" s="195">
        <f t="shared" ca="1" si="5"/>
        <v>0</v>
      </c>
      <c r="AS12" s="197"/>
      <c r="AT12" s="321"/>
    </row>
    <row r="13" spans="1:46" s="47" customFormat="1" x14ac:dyDescent="0.2">
      <c r="A13" s="536">
        <v>6</v>
      </c>
      <c r="B13" s="376"/>
      <c r="C13" s="530" t="str">
        <f>IF('Section 1.k-l'!E9&lt;&gt;0,'Section 1.k-l'!E9,"")</f>
        <v/>
      </c>
      <c r="D13" s="377"/>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485"/>
      <c r="AK13" s="427"/>
      <c r="AL13" s="202" cm="1">
        <f t="array" aca="1" ref="AL13" ca="1">IF(ISERROR(SUMPRODUCT(D13:AK13,TRANSPOSE(INDEX('Appendix B.1'!$I$6:$M$39,N(IF(1,ROW(INDIRECT('Appendix B.1'!$B$6&amp;":"&amp;'Appendix B.1'!$B$39)))),MATCH($B13,'Appendix B.1'!$I$5:$M$5,0))))),0,SUMPRODUCT(D13:AK13,TRANSPOSE(INDEX('Appendix B.1'!$I$6:$M$39,N(IF(1,ROW(INDIRECT('Appendix B.1'!$B$6&amp;":"&amp;'Appendix B.1'!$B$39)))),MATCH($B13,'Appendix B.1'!$I$5:$M$5,0)))))</f>
        <v>0</v>
      </c>
      <c r="AM13" s="194" cm="1">
        <f t="array" aca="1" ref="AM13" ca="1">IF(ISERROR(SUMPRODUCT(D13:AK13,TRANSPOSE(INDEX('Appendix B.1'!$D$6:$H$39,N(IF(1,ROW(INDIRECT('Appendix B.1'!$B$6&amp;":"&amp;'Appendix B.1'!$B$39)))),MATCH($B13,'Appendix B.1'!$D$5:$H$5,0))))),0,SUMPRODUCT(D13:AK13,TRANSPOSE(INDEX('Appendix B.1'!$D$6:$H$39,N(IF(1,ROW(INDIRECT('Appendix B.1'!$B$6&amp;":"&amp;'Appendix B.1'!$B$39)))),MATCH($B13,'Appendix B.1'!$D$5:$H$5,0)))))</f>
        <v>0</v>
      </c>
      <c r="AN13" s="194">
        <f t="shared" ca="1" si="1"/>
        <v>0</v>
      </c>
      <c r="AO13" s="207">
        <f t="shared" ca="1" si="2"/>
        <v>0</v>
      </c>
      <c r="AP13" s="192">
        <f t="shared" ca="1" si="3"/>
        <v>0</v>
      </c>
      <c r="AQ13" s="200">
        <f t="shared" ca="1" si="4"/>
        <v>0</v>
      </c>
      <c r="AR13" s="196">
        <f t="shared" ca="1" si="5"/>
        <v>0</v>
      </c>
      <c r="AS13" s="198"/>
      <c r="AT13" s="320"/>
    </row>
    <row r="14" spans="1:46" s="47" customFormat="1" ht="12.75" customHeight="1" x14ac:dyDescent="0.2">
      <c r="A14" s="532">
        <v>7</v>
      </c>
      <c r="B14" s="376"/>
      <c r="C14" s="531" t="str">
        <f>IF('Section 1.k-l'!E10&lt;&gt;0,'Section 1.k-l'!E10,"")</f>
        <v/>
      </c>
      <c r="D14" s="377"/>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485"/>
      <c r="AK14" s="427"/>
      <c r="AL14" s="201" cm="1">
        <f t="array" aca="1" ref="AL14" ca="1">IF(ISERROR(SUMPRODUCT(D14:AK14,TRANSPOSE(INDEX('Appendix B.1'!$I$6:$M$39,N(IF(1,ROW(INDIRECT('Appendix B.1'!$B$6&amp;":"&amp;'Appendix B.1'!$B$39)))),MATCH($B14,'Appendix B.1'!$I$5:$M$5,0))))),0,SUMPRODUCT(D14:AK14,TRANSPOSE(INDEX('Appendix B.1'!$I$6:$M$39,N(IF(1,ROW(INDIRECT('Appendix B.1'!$B$6&amp;":"&amp;'Appendix B.1'!$B$39)))),MATCH($B14,'Appendix B.1'!$I$5:$M$5,0)))))</f>
        <v>0</v>
      </c>
      <c r="AM14" s="193" cm="1">
        <f t="array" aca="1" ref="AM14" ca="1">IF(ISERROR(SUMPRODUCT(D14:AK14,TRANSPOSE(INDEX('Appendix B.1'!$D$6:$H$39,N(IF(1,ROW(INDIRECT('Appendix B.1'!$B$6&amp;":"&amp;'Appendix B.1'!$B$39)))),MATCH($B14,'Appendix B.1'!$D$5:$H$5,0))))),0,SUMPRODUCT(D14:AK14,TRANSPOSE(INDEX('Appendix B.1'!$D$6:$H$39,N(IF(1,ROW(INDIRECT('Appendix B.1'!$B$6&amp;":"&amp;'Appendix B.1'!$B$39)))),MATCH($B14,'Appendix B.1'!$D$5:$H$5,0)))))</f>
        <v>0</v>
      </c>
      <c r="AN14" s="193">
        <f t="shared" ca="1" si="1"/>
        <v>0</v>
      </c>
      <c r="AO14" s="206">
        <f t="shared" ca="1" si="2"/>
        <v>0</v>
      </c>
      <c r="AP14" s="191">
        <f t="shared" ca="1" si="3"/>
        <v>0</v>
      </c>
      <c r="AQ14" s="199">
        <f t="shared" ca="1" si="4"/>
        <v>0</v>
      </c>
      <c r="AR14" s="195">
        <f t="shared" ca="1" si="5"/>
        <v>0</v>
      </c>
      <c r="AS14" s="197"/>
      <c r="AT14" s="321"/>
    </row>
    <row r="15" spans="1:46" s="47" customFormat="1" ht="12.75" customHeight="1" x14ac:dyDescent="0.2">
      <c r="A15" s="536">
        <v>8</v>
      </c>
      <c r="B15" s="376"/>
      <c r="C15" s="530" t="str">
        <f>IF('Section 1.k-l'!E11&lt;&gt;0,'Section 1.k-l'!E11,"")</f>
        <v/>
      </c>
      <c r="D15" s="377"/>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485"/>
      <c r="AK15" s="427"/>
      <c r="AL15" s="202" cm="1">
        <f t="array" aca="1" ref="AL15" ca="1">IF(ISERROR(SUMPRODUCT(D15:AK15,TRANSPOSE(INDEX('Appendix B.1'!$I$6:$M$39,N(IF(1,ROW(INDIRECT('Appendix B.1'!$B$6&amp;":"&amp;'Appendix B.1'!$B$39)))),MATCH($B15,'Appendix B.1'!$I$5:$M$5,0))))),0,SUMPRODUCT(D15:AK15,TRANSPOSE(INDEX('Appendix B.1'!$I$6:$M$39,N(IF(1,ROW(INDIRECT('Appendix B.1'!$B$6&amp;":"&amp;'Appendix B.1'!$B$39)))),MATCH($B15,'Appendix B.1'!$I$5:$M$5,0)))))</f>
        <v>0</v>
      </c>
      <c r="AM15" s="194" cm="1">
        <f t="array" aca="1" ref="AM15" ca="1">IF(ISERROR(SUMPRODUCT(D15:AK15,TRANSPOSE(INDEX('Appendix B.1'!$D$6:$H$39,N(IF(1,ROW(INDIRECT('Appendix B.1'!$B$6&amp;":"&amp;'Appendix B.1'!$B$39)))),MATCH($B15,'Appendix B.1'!$D$5:$H$5,0))))),0,SUMPRODUCT(D15:AK15,TRANSPOSE(INDEX('Appendix B.1'!$D$6:$H$39,N(IF(1,ROW(INDIRECT('Appendix B.1'!$B$6&amp;":"&amp;'Appendix B.1'!$B$39)))),MATCH($B15,'Appendix B.1'!$D$5:$H$5,0)))))</f>
        <v>0</v>
      </c>
      <c r="AN15" s="194">
        <f t="shared" ca="1" si="1"/>
        <v>0</v>
      </c>
      <c r="AO15" s="207">
        <f t="shared" ca="1" si="2"/>
        <v>0</v>
      </c>
      <c r="AP15" s="192">
        <f t="shared" ca="1" si="3"/>
        <v>0</v>
      </c>
      <c r="AQ15" s="200">
        <f t="shared" ca="1" si="4"/>
        <v>0</v>
      </c>
      <c r="AR15" s="196">
        <f t="shared" ca="1" si="5"/>
        <v>0</v>
      </c>
      <c r="AS15" s="198"/>
      <c r="AT15" s="320"/>
    </row>
    <row r="16" spans="1:46" s="47" customFormat="1" ht="12.75" customHeight="1" x14ac:dyDescent="0.2">
      <c r="A16" s="532">
        <v>9</v>
      </c>
      <c r="B16" s="376"/>
      <c r="C16" s="531" t="str">
        <f>IF('Section 1.k-l'!E12&lt;&gt;0,'Section 1.k-l'!E12,"")</f>
        <v/>
      </c>
      <c r="D16" s="377"/>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485"/>
      <c r="AK16" s="427"/>
      <c r="AL16" s="201" cm="1">
        <f t="array" aca="1" ref="AL16" ca="1">IF(ISERROR(SUMPRODUCT(D16:AK16,TRANSPOSE(INDEX('Appendix B.1'!$I$6:$M$39,N(IF(1,ROW(INDIRECT('Appendix B.1'!$B$6&amp;":"&amp;'Appendix B.1'!$B$39)))),MATCH($B16,'Appendix B.1'!$I$5:$M$5,0))))),0,SUMPRODUCT(D16:AK16,TRANSPOSE(INDEX('Appendix B.1'!$I$6:$M$39,N(IF(1,ROW(INDIRECT('Appendix B.1'!$B$6&amp;":"&amp;'Appendix B.1'!$B$39)))),MATCH($B16,'Appendix B.1'!$I$5:$M$5,0)))))</f>
        <v>0</v>
      </c>
      <c r="AM16" s="193" cm="1">
        <f t="array" aca="1" ref="AM16" ca="1">IF(ISERROR(SUMPRODUCT(D16:AK16,TRANSPOSE(INDEX('Appendix B.1'!$D$6:$H$39,N(IF(1,ROW(INDIRECT('Appendix B.1'!$B$6&amp;":"&amp;'Appendix B.1'!$B$39)))),MATCH($B16,'Appendix B.1'!$D$5:$H$5,0))))),0,SUMPRODUCT(D16:AK16,TRANSPOSE(INDEX('Appendix B.1'!$D$6:$H$39,N(IF(1,ROW(INDIRECT('Appendix B.1'!$B$6&amp;":"&amp;'Appendix B.1'!$B$39)))),MATCH($B16,'Appendix B.1'!$D$5:$H$5,0)))))</f>
        <v>0</v>
      </c>
      <c r="AN16" s="193">
        <f t="shared" ca="1" si="1"/>
        <v>0</v>
      </c>
      <c r="AO16" s="206">
        <f t="shared" ca="1" si="2"/>
        <v>0</v>
      </c>
      <c r="AP16" s="191">
        <f t="shared" ca="1" si="3"/>
        <v>0</v>
      </c>
      <c r="AQ16" s="199">
        <f t="shared" ca="1" si="4"/>
        <v>0</v>
      </c>
      <c r="AR16" s="195">
        <f t="shared" ca="1" si="5"/>
        <v>0</v>
      </c>
      <c r="AS16" s="197"/>
      <c r="AT16" s="321"/>
    </row>
    <row r="17" spans="1:46" s="47" customFormat="1" ht="12.75" customHeight="1" x14ac:dyDescent="0.2">
      <c r="A17" s="536">
        <v>10</v>
      </c>
      <c r="B17" s="376"/>
      <c r="C17" s="530" t="str">
        <f>IF('Section 1.k-l'!E13&lt;&gt;0,'Section 1.k-l'!E13,"")</f>
        <v/>
      </c>
      <c r="D17" s="377"/>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85"/>
      <c r="AK17" s="427"/>
      <c r="AL17" s="202" cm="1">
        <f t="array" aca="1" ref="AL17" ca="1">IF(ISERROR(SUMPRODUCT(D17:AK17,TRANSPOSE(INDEX('Appendix B.1'!$I$6:$M$39,N(IF(1,ROW(INDIRECT('Appendix B.1'!$B$6&amp;":"&amp;'Appendix B.1'!$B$39)))),MATCH($B17,'Appendix B.1'!$I$5:$M$5,0))))),0,SUMPRODUCT(D17:AK17,TRANSPOSE(INDEX('Appendix B.1'!$I$6:$M$39,N(IF(1,ROW(INDIRECT('Appendix B.1'!$B$6&amp;":"&amp;'Appendix B.1'!$B$39)))),MATCH($B17,'Appendix B.1'!$I$5:$M$5,0)))))</f>
        <v>0</v>
      </c>
      <c r="AM17" s="194" cm="1">
        <f t="array" aca="1" ref="AM17" ca="1">IF(ISERROR(SUMPRODUCT(D17:AK17,TRANSPOSE(INDEX('Appendix B.1'!$D$6:$H$39,N(IF(1,ROW(INDIRECT('Appendix B.1'!$B$6&amp;":"&amp;'Appendix B.1'!$B$39)))),MATCH($B17,'Appendix B.1'!$D$5:$H$5,0))))),0,SUMPRODUCT(D17:AK17,TRANSPOSE(INDEX('Appendix B.1'!$D$6:$H$39,N(IF(1,ROW(INDIRECT('Appendix B.1'!$B$6&amp;":"&amp;'Appendix B.1'!$B$39)))),MATCH($B17,'Appendix B.1'!$D$5:$H$5,0)))))</f>
        <v>0</v>
      </c>
      <c r="AN17" s="194">
        <f t="shared" ca="1" si="1"/>
        <v>0</v>
      </c>
      <c r="AO17" s="207">
        <f t="shared" ca="1" si="2"/>
        <v>0</v>
      </c>
      <c r="AP17" s="192">
        <f t="shared" ca="1" si="3"/>
        <v>0</v>
      </c>
      <c r="AQ17" s="200">
        <f t="shared" ca="1" si="4"/>
        <v>0</v>
      </c>
      <c r="AR17" s="196">
        <f t="shared" ca="1" si="5"/>
        <v>0</v>
      </c>
      <c r="AS17" s="198"/>
      <c r="AT17" s="320"/>
    </row>
    <row r="18" spans="1:46" s="47" customFormat="1" ht="12.75" customHeight="1" x14ac:dyDescent="0.2">
      <c r="A18" s="532">
        <v>11</v>
      </c>
      <c r="B18" s="376"/>
      <c r="C18" s="531" t="str">
        <f>IF('Section 1.k-l'!E14&lt;&gt;0,'Section 1.k-l'!E14,"")</f>
        <v/>
      </c>
      <c r="D18" s="377"/>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485"/>
      <c r="AK18" s="427"/>
      <c r="AL18" s="201" cm="1">
        <f t="array" aca="1" ref="AL18" ca="1">IF(ISERROR(SUMPRODUCT(D18:AK18,TRANSPOSE(INDEX('Appendix B.1'!$I$6:$M$39,N(IF(1,ROW(INDIRECT('Appendix B.1'!$B$6&amp;":"&amp;'Appendix B.1'!$B$39)))),MATCH($B18,'Appendix B.1'!$I$5:$M$5,0))))),0,SUMPRODUCT(D18:AK18,TRANSPOSE(INDEX('Appendix B.1'!$I$6:$M$39,N(IF(1,ROW(INDIRECT('Appendix B.1'!$B$6&amp;":"&amp;'Appendix B.1'!$B$39)))),MATCH($B18,'Appendix B.1'!$I$5:$M$5,0)))))</f>
        <v>0</v>
      </c>
      <c r="AM18" s="193" cm="1">
        <f t="array" aca="1" ref="AM18" ca="1">IF(ISERROR(SUMPRODUCT(D18:AK18,TRANSPOSE(INDEX('Appendix B.1'!$D$6:$H$39,N(IF(1,ROW(INDIRECT('Appendix B.1'!$B$6&amp;":"&amp;'Appendix B.1'!$B$39)))),MATCH($B18,'Appendix B.1'!$D$5:$H$5,0))))),0,SUMPRODUCT(D18:AK18,TRANSPOSE(INDEX('Appendix B.1'!$D$6:$H$39,N(IF(1,ROW(INDIRECT('Appendix B.1'!$B$6&amp;":"&amp;'Appendix B.1'!$B$39)))),MATCH($B18,'Appendix B.1'!$D$5:$H$5,0)))))</f>
        <v>0</v>
      </c>
      <c r="AN18" s="193">
        <f t="shared" ca="1" si="1"/>
        <v>0</v>
      </c>
      <c r="AO18" s="206">
        <f t="shared" ca="1" si="2"/>
        <v>0</v>
      </c>
      <c r="AP18" s="191">
        <f t="shared" ca="1" si="3"/>
        <v>0</v>
      </c>
      <c r="AQ18" s="199">
        <f t="shared" ca="1" si="4"/>
        <v>0</v>
      </c>
      <c r="AR18" s="195">
        <f t="shared" ca="1" si="5"/>
        <v>0</v>
      </c>
      <c r="AS18" s="197"/>
      <c r="AT18" s="321"/>
    </row>
    <row r="19" spans="1:46" s="47" customFormat="1" ht="12.75" customHeight="1" x14ac:dyDescent="0.2">
      <c r="A19" s="536">
        <v>12</v>
      </c>
      <c r="B19" s="376"/>
      <c r="C19" s="530" t="str">
        <f>IF('Section 1.k-l'!E15&lt;&gt;0,'Section 1.k-l'!E15,"")</f>
        <v/>
      </c>
      <c r="D19" s="377"/>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485"/>
      <c r="AK19" s="427"/>
      <c r="AL19" s="202" cm="1">
        <f t="array" aca="1" ref="AL19" ca="1">IF(ISERROR(SUMPRODUCT(D19:AK19,TRANSPOSE(INDEX('Appendix B.1'!$I$6:$M$39,N(IF(1,ROW(INDIRECT('Appendix B.1'!$B$6&amp;":"&amp;'Appendix B.1'!$B$39)))),MATCH($B19,'Appendix B.1'!$I$5:$M$5,0))))),0,SUMPRODUCT(D19:AK19,TRANSPOSE(INDEX('Appendix B.1'!$I$6:$M$39,N(IF(1,ROW(INDIRECT('Appendix B.1'!$B$6&amp;":"&amp;'Appendix B.1'!$B$39)))),MATCH($B19,'Appendix B.1'!$I$5:$M$5,0)))))</f>
        <v>0</v>
      </c>
      <c r="AM19" s="194" cm="1">
        <f t="array" aca="1" ref="AM19" ca="1">IF(ISERROR(SUMPRODUCT(D19:AK19,TRANSPOSE(INDEX('Appendix B.1'!$D$6:$H$39,N(IF(1,ROW(INDIRECT('Appendix B.1'!$B$6&amp;":"&amp;'Appendix B.1'!$B$39)))),MATCH($B19,'Appendix B.1'!$D$5:$H$5,0))))),0,SUMPRODUCT(D19:AK19,TRANSPOSE(INDEX('Appendix B.1'!$D$6:$H$39,N(IF(1,ROW(INDIRECT('Appendix B.1'!$B$6&amp;":"&amp;'Appendix B.1'!$B$39)))),MATCH($B19,'Appendix B.1'!$D$5:$H$5,0)))))</f>
        <v>0</v>
      </c>
      <c r="AN19" s="194">
        <f t="shared" ca="1" si="1"/>
        <v>0</v>
      </c>
      <c r="AO19" s="207">
        <f t="shared" ca="1" si="2"/>
        <v>0</v>
      </c>
      <c r="AP19" s="192">
        <f t="shared" ca="1" si="3"/>
        <v>0</v>
      </c>
      <c r="AQ19" s="200">
        <f t="shared" ca="1" si="4"/>
        <v>0</v>
      </c>
      <c r="AR19" s="196">
        <f t="shared" ca="1" si="5"/>
        <v>0</v>
      </c>
      <c r="AS19" s="198"/>
      <c r="AT19" s="320"/>
    </row>
    <row r="20" spans="1:46" s="47" customFormat="1" ht="12.75" customHeight="1" x14ac:dyDescent="0.2">
      <c r="A20" s="532">
        <v>13</v>
      </c>
      <c r="B20" s="376"/>
      <c r="C20" s="531" t="str">
        <f>IF('Section 1.k-l'!E16&lt;&gt;0,'Section 1.k-l'!E16,"")</f>
        <v/>
      </c>
      <c r="D20" s="377"/>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485"/>
      <c r="AK20" s="427"/>
      <c r="AL20" s="201" cm="1">
        <f t="array" aca="1" ref="AL20" ca="1">IF(ISERROR(SUMPRODUCT(D20:AK20,TRANSPOSE(INDEX('Appendix B.1'!$I$6:$M$39,N(IF(1,ROW(INDIRECT('Appendix B.1'!$B$6&amp;":"&amp;'Appendix B.1'!$B$39)))),MATCH($B20,'Appendix B.1'!$I$5:$M$5,0))))),0,SUMPRODUCT(D20:AK20,TRANSPOSE(INDEX('Appendix B.1'!$I$6:$M$39,N(IF(1,ROW(INDIRECT('Appendix B.1'!$B$6&amp;":"&amp;'Appendix B.1'!$B$39)))),MATCH($B20,'Appendix B.1'!$I$5:$M$5,0)))))</f>
        <v>0</v>
      </c>
      <c r="AM20" s="193" cm="1">
        <f t="array" aca="1" ref="AM20" ca="1">IF(ISERROR(SUMPRODUCT(D20:AK20,TRANSPOSE(INDEX('Appendix B.1'!$D$6:$H$39,N(IF(1,ROW(INDIRECT('Appendix B.1'!$B$6&amp;":"&amp;'Appendix B.1'!$B$39)))),MATCH($B20,'Appendix B.1'!$D$5:$H$5,0))))),0,SUMPRODUCT(D20:AK20,TRANSPOSE(INDEX('Appendix B.1'!$D$6:$H$39,N(IF(1,ROW(INDIRECT('Appendix B.1'!$B$6&amp;":"&amp;'Appendix B.1'!$B$39)))),MATCH($B20,'Appendix B.1'!$D$5:$H$5,0)))))</f>
        <v>0</v>
      </c>
      <c r="AN20" s="193">
        <f t="shared" ca="1" si="1"/>
        <v>0</v>
      </c>
      <c r="AO20" s="206">
        <f t="shared" ca="1" si="2"/>
        <v>0</v>
      </c>
      <c r="AP20" s="191">
        <f t="shared" ca="1" si="3"/>
        <v>0</v>
      </c>
      <c r="AQ20" s="199">
        <f t="shared" ca="1" si="4"/>
        <v>0</v>
      </c>
      <c r="AR20" s="195">
        <f t="shared" ca="1" si="5"/>
        <v>0</v>
      </c>
      <c r="AS20" s="197"/>
      <c r="AT20" s="321"/>
    </row>
    <row r="21" spans="1:46" s="47" customFormat="1" ht="12.75" customHeight="1" x14ac:dyDescent="0.2">
      <c r="A21" s="536">
        <v>14</v>
      </c>
      <c r="B21" s="376"/>
      <c r="C21" s="530" t="str">
        <f>IF('Section 1.k-l'!E17&lt;&gt;0,'Section 1.k-l'!E17,"")</f>
        <v/>
      </c>
      <c r="D21" s="377"/>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485"/>
      <c r="AK21" s="427"/>
      <c r="AL21" s="202" cm="1">
        <f t="array" aca="1" ref="AL21" ca="1">IF(ISERROR(SUMPRODUCT(D21:AK21,TRANSPOSE(INDEX('Appendix B.1'!$I$6:$M$39,N(IF(1,ROW(INDIRECT('Appendix B.1'!$B$6&amp;":"&amp;'Appendix B.1'!$B$39)))),MATCH($B21,'Appendix B.1'!$I$5:$M$5,0))))),0,SUMPRODUCT(D21:AK21,TRANSPOSE(INDEX('Appendix B.1'!$I$6:$M$39,N(IF(1,ROW(INDIRECT('Appendix B.1'!$B$6&amp;":"&amp;'Appendix B.1'!$B$39)))),MATCH($B21,'Appendix B.1'!$I$5:$M$5,0)))))</f>
        <v>0</v>
      </c>
      <c r="AM21" s="194" cm="1">
        <f t="array" aca="1" ref="AM21" ca="1">IF(ISERROR(SUMPRODUCT(D21:AK21,TRANSPOSE(INDEX('Appendix B.1'!$D$6:$H$39,N(IF(1,ROW(INDIRECT('Appendix B.1'!$B$6&amp;":"&amp;'Appendix B.1'!$B$39)))),MATCH($B21,'Appendix B.1'!$D$5:$H$5,0))))),0,SUMPRODUCT(D21:AK21,TRANSPOSE(INDEX('Appendix B.1'!$D$6:$H$39,N(IF(1,ROW(INDIRECT('Appendix B.1'!$B$6&amp;":"&amp;'Appendix B.1'!$B$39)))),MATCH($B21,'Appendix B.1'!$D$5:$H$5,0)))))</f>
        <v>0</v>
      </c>
      <c r="AN21" s="194">
        <f t="shared" ca="1" si="1"/>
        <v>0</v>
      </c>
      <c r="AO21" s="207">
        <f t="shared" ca="1" si="2"/>
        <v>0</v>
      </c>
      <c r="AP21" s="192">
        <f t="shared" ca="1" si="3"/>
        <v>0</v>
      </c>
      <c r="AQ21" s="200">
        <f t="shared" ca="1" si="4"/>
        <v>0</v>
      </c>
      <c r="AR21" s="196">
        <f t="shared" ca="1" si="5"/>
        <v>0</v>
      </c>
      <c r="AS21" s="198"/>
      <c r="AT21" s="320"/>
    </row>
    <row r="22" spans="1:46" s="47" customFormat="1" ht="12.75" customHeight="1" x14ac:dyDescent="0.2">
      <c r="A22" s="532">
        <v>15</v>
      </c>
      <c r="B22" s="376"/>
      <c r="C22" s="531" t="str">
        <f>IF('Section 1.k-l'!E18&lt;&gt;0,'Section 1.k-l'!E18,"")</f>
        <v/>
      </c>
      <c r="D22" s="377"/>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485"/>
      <c r="AK22" s="427"/>
      <c r="AL22" s="201" cm="1">
        <f t="array" aca="1" ref="AL22" ca="1">IF(ISERROR(SUMPRODUCT(D22:AK22,TRANSPOSE(INDEX('Appendix B.1'!$I$6:$M$39,N(IF(1,ROW(INDIRECT('Appendix B.1'!$B$6&amp;":"&amp;'Appendix B.1'!$B$39)))),MATCH($B22,'Appendix B.1'!$I$5:$M$5,0))))),0,SUMPRODUCT(D22:AK22,TRANSPOSE(INDEX('Appendix B.1'!$I$6:$M$39,N(IF(1,ROW(INDIRECT('Appendix B.1'!$B$6&amp;":"&amp;'Appendix B.1'!$B$39)))),MATCH($B22,'Appendix B.1'!$I$5:$M$5,0)))))</f>
        <v>0</v>
      </c>
      <c r="AM22" s="193" cm="1">
        <f t="array" aca="1" ref="AM22" ca="1">IF(ISERROR(SUMPRODUCT(D22:AK22,TRANSPOSE(INDEX('Appendix B.1'!$D$6:$H$39,N(IF(1,ROW(INDIRECT('Appendix B.1'!$B$6&amp;":"&amp;'Appendix B.1'!$B$39)))),MATCH($B22,'Appendix B.1'!$D$5:$H$5,0))))),0,SUMPRODUCT(D22:AK22,TRANSPOSE(INDEX('Appendix B.1'!$D$6:$H$39,N(IF(1,ROW(INDIRECT('Appendix B.1'!$B$6&amp;":"&amp;'Appendix B.1'!$B$39)))),MATCH($B22,'Appendix B.1'!$D$5:$H$5,0)))))</f>
        <v>0</v>
      </c>
      <c r="AN22" s="193">
        <f t="shared" ca="1" si="1"/>
        <v>0</v>
      </c>
      <c r="AO22" s="206">
        <f t="shared" ca="1" si="2"/>
        <v>0</v>
      </c>
      <c r="AP22" s="191">
        <f t="shared" ca="1" si="3"/>
        <v>0</v>
      </c>
      <c r="AQ22" s="199">
        <f t="shared" ca="1" si="4"/>
        <v>0</v>
      </c>
      <c r="AR22" s="195">
        <f t="shared" ca="1" si="5"/>
        <v>0</v>
      </c>
      <c r="AS22" s="197"/>
      <c r="AT22" s="321"/>
    </row>
    <row r="23" spans="1:46" s="47" customFormat="1" ht="12.75" customHeight="1" x14ac:dyDescent="0.2">
      <c r="A23" s="536">
        <v>16</v>
      </c>
      <c r="B23" s="376"/>
      <c r="C23" s="530" t="str">
        <f>IF('Section 1.k-l'!E19&lt;&gt;0,'Section 1.k-l'!E19,"")</f>
        <v/>
      </c>
      <c r="D23" s="377"/>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485"/>
      <c r="AK23" s="427"/>
      <c r="AL23" s="202" cm="1">
        <f t="array" aca="1" ref="AL23" ca="1">IF(ISERROR(SUMPRODUCT(D23:AK23,TRANSPOSE(INDEX('Appendix B.1'!$I$6:$M$39,N(IF(1,ROW(INDIRECT('Appendix B.1'!$B$6&amp;":"&amp;'Appendix B.1'!$B$39)))),MATCH($B23,'Appendix B.1'!$I$5:$M$5,0))))),0,SUMPRODUCT(D23:AK23,TRANSPOSE(INDEX('Appendix B.1'!$I$6:$M$39,N(IF(1,ROW(INDIRECT('Appendix B.1'!$B$6&amp;":"&amp;'Appendix B.1'!$B$39)))),MATCH($B23,'Appendix B.1'!$I$5:$M$5,0)))))</f>
        <v>0</v>
      </c>
      <c r="AM23" s="194" cm="1">
        <f t="array" aca="1" ref="AM23" ca="1">IF(ISERROR(SUMPRODUCT(D23:AK23,TRANSPOSE(INDEX('Appendix B.1'!$D$6:$H$39,N(IF(1,ROW(INDIRECT('Appendix B.1'!$B$6&amp;":"&amp;'Appendix B.1'!$B$39)))),MATCH($B23,'Appendix B.1'!$D$5:$H$5,0))))),0,SUMPRODUCT(D23:AK23,TRANSPOSE(INDEX('Appendix B.1'!$D$6:$H$39,N(IF(1,ROW(INDIRECT('Appendix B.1'!$B$6&amp;":"&amp;'Appendix B.1'!$B$39)))),MATCH($B23,'Appendix B.1'!$D$5:$H$5,0)))))</f>
        <v>0</v>
      </c>
      <c r="AN23" s="194">
        <f t="shared" ca="1" si="1"/>
        <v>0</v>
      </c>
      <c r="AO23" s="207">
        <f t="shared" ca="1" si="2"/>
        <v>0</v>
      </c>
      <c r="AP23" s="192">
        <f t="shared" ca="1" si="3"/>
        <v>0</v>
      </c>
      <c r="AQ23" s="200">
        <f t="shared" ca="1" si="4"/>
        <v>0</v>
      </c>
      <c r="AR23" s="196">
        <f t="shared" ca="1" si="5"/>
        <v>0</v>
      </c>
      <c r="AS23" s="198"/>
      <c r="AT23" s="320"/>
    </row>
    <row r="24" spans="1:46" s="47" customFormat="1" ht="12.75" customHeight="1" x14ac:dyDescent="0.2">
      <c r="A24" s="532">
        <v>17</v>
      </c>
      <c r="B24" s="376"/>
      <c r="C24" s="531" t="str">
        <f>IF('Section 1.k-l'!E20&lt;&gt;0,'Section 1.k-l'!E20,"")</f>
        <v/>
      </c>
      <c r="D24" s="377"/>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485"/>
      <c r="AK24" s="427"/>
      <c r="AL24" s="201" cm="1">
        <f t="array" aca="1" ref="AL24" ca="1">IF(ISERROR(SUMPRODUCT(D24:AK24,TRANSPOSE(INDEX('Appendix B.1'!$I$6:$M$39,N(IF(1,ROW(INDIRECT('Appendix B.1'!$B$6&amp;":"&amp;'Appendix B.1'!$B$39)))),MATCH($B24,'Appendix B.1'!$I$5:$M$5,0))))),0,SUMPRODUCT(D24:AK24,TRANSPOSE(INDEX('Appendix B.1'!$I$6:$M$39,N(IF(1,ROW(INDIRECT('Appendix B.1'!$B$6&amp;":"&amp;'Appendix B.1'!$B$39)))),MATCH($B24,'Appendix B.1'!$I$5:$M$5,0)))))</f>
        <v>0</v>
      </c>
      <c r="AM24" s="193" cm="1">
        <f t="array" aca="1" ref="AM24" ca="1">IF(ISERROR(SUMPRODUCT(D24:AK24,TRANSPOSE(INDEX('Appendix B.1'!$D$6:$H$39,N(IF(1,ROW(INDIRECT('Appendix B.1'!$B$6&amp;":"&amp;'Appendix B.1'!$B$39)))),MATCH($B24,'Appendix B.1'!$D$5:$H$5,0))))),0,SUMPRODUCT(D24:AK24,TRANSPOSE(INDEX('Appendix B.1'!$D$6:$H$39,N(IF(1,ROW(INDIRECT('Appendix B.1'!$B$6&amp;":"&amp;'Appendix B.1'!$B$39)))),MATCH($B24,'Appendix B.1'!$D$5:$H$5,0)))))</f>
        <v>0</v>
      </c>
      <c r="AN24" s="193">
        <f t="shared" ca="1" si="1"/>
        <v>0</v>
      </c>
      <c r="AO24" s="206">
        <f t="shared" ca="1" si="2"/>
        <v>0</v>
      </c>
      <c r="AP24" s="191">
        <f t="shared" ca="1" si="3"/>
        <v>0</v>
      </c>
      <c r="AQ24" s="199">
        <f t="shared" ca="1" si="4"/>
        <v>0</v>
      </c>
      <c r="AR24" s="195">
        <f t="shared" ca="1" si="5"/>
        <v>0</v>
      </c>
      <c r="AS24" s="197"/>
      <c r="AT24" s="321"/>
    </row>
    <row r="25" spans="1:46" s="47" customFormat="1" x14ac:dyDescent="0.2">
      <c r="A25" s="536">
        <v>18</v>
      </c>
      <c r="B25" s="376"/>
      <c r="C25" s="530" t="str">
        <f>IF('Section 1.k-l'!E21&lt;&gt;0,'Section 1.k-l'!E21,"")</f>
        <v/>
      </c>
      <c r="D25" s="377"/>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485"/>
      <c r="AK25" s="427"/>
      <c r="AL25" s="202" cm="1">
        <f t="array" aca="1" ref="AL25" ca="1">IF(ISERROR(SUMPRODUCT(D25:AK25,TRANSPOSE(INDEX('Appendix B.1'!$I$6:$M$39,N(IF(1,ROW(INDIRECT('Appendix B.1'!$B$6&amp;":"&amp;'Appendix B.1'!$B$39)))),MATCH($B25,'Appendix B.1'!$I$5:$M$5,0))))),0,SUMPRODUCT(D25:AK25,TRANSPOSE(INDEX('Appendix B.1'!$I$6:$M$39,N(IF(1,ROW(INDIRECT('Appendix B.1'!$B$6&amp;":"&amp;'Appendix B.1'!$B$39)))),MATCH($B25,'Appendix B.1'!$I$5:$M$5,0)))))</f>
        <v>0</v>
      </c>
      <c r="AM25" s="194" cm="1">
        <f t="array" aca="1" ref="AM25" ca="1">IF(ISERROR(SUMPRODUCT(D25:AK25,TRANSPOSE(INDEX('Appendix B.1'!$D$6:$H$39,N(IF(1,ROW(INDIRECT('Appendix B.1'!$B$6&amp;":"&amp;'Appendix B.1'!$B$39)))),MATCH($B25,'Appendix B.1'!$D$5:$H$5,0))))),0,SUMPRODUCT(D25:AK25,TRANSPOSE(INDEX('Appendix B.1'!$D$6:$H$39,N(IF(1,ROW(INDIRECT('Appendix B.1'!$B$6&amp;":"&amp;'Appendix B.1'!$B$39)))),MATCH($B25,'Appendix B.1'!$D$5:$H$5,0)))))</f>
        <v>0</v>
      </c>
      <c r="AN25" s="194">
        <f t="shared" ca="1" si="1"/>
        <v>0</v>
      </c>
      <c r="AO25" s="207">
        <f t="shared" ca="1" si="2"/>
        <v>0</v>
      </c>
      <c r="AP25" s="192">
        <f t="shared" ca="1" si="3"/>
        <v>0</v>
      </c>
      <c r="AQ25" s="200">
        <f t="shared" ca="1" si="4"/>
        <v>0</v>
      </c>
      <c r="AR25" s="196">
        <f t="shared" ca="1" si="5"/>
        <v>0</v>
      </c>
      <c r="AS25" s="198"/>
      <c r="AT25" s="320"/>
    </row>
    <row r="26" spans="1:46" s="47" customFormat="1" x14ac:dyDescent="0.2">
      <c r="A26" s="532">
        <v>19</v>
      </c>
      <c r="B26" s="376"/>
      <c r="C26" s="531" t="str">
        <f>IF('Section 1.k-l'!E22&lt;&gt;0,'Section 1.k-l'!E22,"")</f>
        <v/>
      </c>
      <c r="D26" s="377"/>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485"/>
      <c r="AK26" s="427"/>
      <c r="AL26" s="201" cm="1">
        <f t="array" aca="1" ref="AL26" ca="1">IF(ISERROR(SUMPRODUCT(D26:AK26,TRANSPOSE(INDEX('Appendix B.1'!$I$6:$M$39,N(IF(1,ROW(INDIRECT('Appendix B.1'!$B$6&amp;":"&amp;'Appendix B.1'!$B$39)))),MATCH($B26,'Appendix B.1'!$I$5:$M$5,0))))),0,SUMPRODUCT(D26:AK26,TRANSPOSE(INDEX('Appendix B.1'!$I$6:$M$39,N(IF(1,ROW(INDIRECT('Appendix B.1'!$B$6&amp;":"&amp;'Appendix B.1'!$B$39)))),MATCH($B26,'Appendix B.1'!$I$5:$M$5,0)))))</f>
        <v>0</v>
      </c>
      <c r="AM26" s="193" cm="1">
        <f t="array" aca="1" ref="AM26" ca="1">IF(ISERROR(SUMPRODUCT(D26:AK26,TRANSPOSE(INDEX('Appendix B.1'!$D$6:$H$39,N(IF(1,ROW(INDIRECT('Appendix B.1'!$B$6&amp;":"&amp;'Appendix B.1'!$B$39)))),MATCH($B26,'Appendix B.1'!$D$5:$H$5,0))))),0,SUMPRODUCT(D26:AK26,TRANSPOSE(INDEX('Appendix B.1'!$D$6:$H$39,N(IF(1,ROW(INDIRECT('Appendix B.1'!$B$6&amp;":"&amp;'Appendix B.1'!$B$39)))),MATCH($B26,'Appendix B.1'!$D$5:$H$5,0)))))</f>
        <v>0</v>
      </c>
      <c r="AN26" s="193">
        <f t="shared" ca="1" si="1"/>
        <v>0</v>
      </c>
      <c r="AO26" s="206">
        <f t="shared" ca="1" si="2"/>
        <v>0</v>
      </c>
      <c r="AP26" s="191">
        <f t="shared" ca="1" si="3"/>
        <v>0</v>
      </c>
      <c r="AQ26" s="199">
        <f t="shared" ca="1" si="4"/>
        <v>0</v>
      </c>
      <c r="AR26" s="195">
        <f t="shared" ca="1" si="5"/>
        <v>0</v>
      </c>
      <c r="AS26" s="197"/>
      <c r="AT26" s="321"/>
    </row>
    <row r="27" spans="1:46" s="47" customFormat="1" x14ac:dyDescent="0.2">
      <c r="A27" s="536">
        <v>20</v>
      </c>
      <c r="B27" s="376"/>
      <c r="C27" s="530" t="str">
        <f>IF('Section 1.k-l'!E23&lt;&gt;0,'Section 1.k-l'!E23,"")</f>
        <v/>
      </c>
      <c r="D27" s="377"/>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485"/>
      <c r="AK27" s="427"/>
      <c r="AL27" s="202" cm="1">
        <f t="array" aca="1" ref="AL27" ca="1">IF(ISERROR(SUMPRODUCT(D27:AK27,TRANSPOSE(INDEX('Appendix B.1'!$I$6:$M$39,N(IF(1,ROW(INDIRECT('Appendix B.1'!$B$6&amp;":"&amp;'Appendix B.1'!$B$39)))),MATCH($B27,'Appendix B.1'!$I$5:$M$5,0))))),0,SUMPRODUCT(D27:AK27,TRANSPOSE(INDEX('Appendix B.1'!$I$6:$M$39,N(IF(1,ROW(INDIRECT('Appendix B.1'!$B$6&amp;":"&amp;'Appendix B.1'!$B$39)))),MATCH($B27,'Appendix B.1'!$I$5:$M$5,0)))))</f>
        <v>0</v>
      </c>
      <c r="AM27" s="194" cm="1">
        <f t="array" aca="1" ref="AM27" ca="1">IF(ISERROR(SUMPRODUCT(D27:AK27,TRANSPOSE(INDEX('Appendix B.1'!$D$6:$H$39,N(IF(1,ROW(INDIRECT('Appendix B.1'!$B$6&amp;":"&amp;'Appendix B.1'!$B$39)))),MATCH($B27,'Appendix B.1'!$D$5:$H$5,0))))),0,SUMPRODUCT(D27:AK27,TRANSPOSE(INDEX('Appendix B.1'!$D$6:$H$39,N(IF(1,ROW(INDIRECT('Appendix B.1'!$B$6&amp;":"&amp;'Appendix B.1'!$B$39)))),MATCH($B27,'Appendix B.1'!$D$5:$H$5,0)))))</f>
        <v>0</v>
      </c>
      <c r="AN27" s="194">
        <f t="shared" ca="1" si="1"/>
        <v>0</v>
      </c>
      <c r="AO27" s="207">
        <f t="shared" ca="1" si="2"/>
        <v>0</v>
      </c>
      <c r="AP27" s="192">
        <f t="shared" ca="1" si="3"/>
        <v>0</v>
      </c>
      <c r="AQ27" s="200">
        <f t="shared" ca="1" si="4"/>
        <v>0</v>
      </c>
      <c r="AR27" s="196">
        <f t="shared" ca="1" si="5"/>
        <v>0</v>
      </c>
      <c r="AS27" s="198"/>
      <c r="AT27" s="320"/>
    </row>
    <row r="28" spans="1:46" s="47" customFormat="1" x14ac:dyDescent="0.2">
      <c r="A28" s="532">
        <v>21</v>
      </c>
      <c r="B28" s="376"/>
      <c r="C28" s="531" t="str">
        <f>IF('Section 1.k-l'!E24&lt;&gt;0,'Section 1.k-l'!E24,"")</f>
        <v/>
      </c>
      <c r="D28" s="377"/>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485"/>
      <c r="AK28" s="427"/>
      <c r="AL28" s="201" cm="1">
        <f t="array" aca="1" ref="AL28" ca="1">IF(ISERROR(SUMPRODUCT(D28:AK28,TRANSPOSE(INDEX('Appendix B.1'!$I$6:$M$39,N(IF(1,ROW(INDIRECT('Appendix B.1'!$B$6&amp;":"&amp;'Appendix B.1'!$B$39)))),MATCH($B28,'Appendix B.1'!$I$5:$M$5,0))))),0,SUMPRODUCT(D28:AK28,TRANSPOSE(INDEX('Appendix B.1'!$I$6:$M$39,N(IF(1,ROW(INDIRECT('Appendix B.1'!$B$6&amp;":"&amp;'Appendix B.1'!$B$39)))),MATCH($B28,'Appendix B.1'!$I$5:$M$5,0)))))</f>
        <v>0</v>
      </c>
      <c r="AM28" s="193" cm="1">
        <f t="array" aca="1" ref="AM28" ca="1">IF(ISERROR(SUMPRODUCT(D28:AK28,TRANSPOSE(INDEX('Appendix B.1'!$D$6:$H$39,N(IF(1,ROW(INDIRECT('Appendix B.1'!$B$6&amp;":"&amp;'Appendix B.1'!$B$39)))),MATCH($B28,'Appendix B.1'!$D$5:$H$5,0))))),0,SUMPRODUCT(D28:AK28,TRANSPOSE(INDEX('Appendix B.1'!$D$6:$H$39,N(IF(1,ROW(INDIRECT('Appendix B.1'!$B$6&amp;":"&amp;'Appendix B.1'!$B$39)))),MATCH($B28,'Appendix B.1'!$D$5:$H$5,0)))))</f>
        <v>0</v>
      </c>
      <c r="AN28" s="193">
        <f t="shared" ca="1" si="1"/>
        <v>0</v>
      </c>
      <c r="AO28" s="206">
        <f t="shared" ca="1" si="2"/>
        <v>0</v>
      </c>
      <c r="AP28" s="191">
        <f t="shared" ca="1" si="3"/>
        <v>0</v>
      </c>
      <c r="AQ28" s="199">
        <f t="shared" ca="1" si="4"/>
        <v>0</v>
      </c>
      <c r="AR28" s="195">
        <f t="shared" ca="1" si="5"/>
        <v>0</v>
      </c>
      <c r="AS28" s="197"/>
      <c r="AT28" s="321"/>
    </row>
    <row r="29" spans="1:46" s="47" customFormat="1" x14ac:dyDescent="0.2">
      <c r="A29" s="536">
        <v>22</v>
      </c>
      <c r="B29" s="376"/>
      <c r="C29" s="530" t="str">
        <f>IF('Section 1.k-l'!E25&lt;&gt;0,'Section 1.k-l'!E25,"")</f>
        <v/>
      </c>
      <c r="D29" s="377"/>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485"/>
      <c r="AK29" s="427"/>
      <c r="AL29" s="202" cm="1">
        <f t="array" aca="1" ref="AL29" ca="1">IF(ISERROR(SUMPRODUCT(D29:AK29,TRANSPOSE(INDEX('Appendix B.1'!$I$6:$M$39,N(IF(1,ROW(INDIRECT('Appendix B.1'!$B$6&amp;":"&amp;'Appendix B.1'!$B$39)))),MATCH($B29,'Appendix B.1'!$I$5:$M$5,0))))),0,SUMPRODUCT(D29:AK29,TRANSPOSE(INDEX('Appendix B.1'!$I$6:$M$39,N(IF(1,ROW(INDIRECT('Appendix B.1'!$B$6&amp;":"&amp;'Appendix B.1'!$B$39)))),MATCH($B29,'Appendix B.1'!$I$5:$M$5,0)))))</f>
        <v>0</v>
      </c>
      <c r="AM29" s="194" cm="1">
        <f t="array" aca="1" ref="AM29" ca="1">IF(ISERROR(SUMPRODUCT(D29:AK29,TRANSPOSE(INDEX('Appendix B.1'!$D$6:$H$39,N(IF(1,ROW(INDIRECT('Appendix B.1'!$B$6&amp;":"&amp;'Appendix B.1'!$B$39)))),MATCH($B29,'Appendix B.1'!$D$5:$H$5,0))))),0,SUMPRODUCT(D29:AK29,TRANSPOSE(INDEX('Appendix B.1'!$D$6:$H$39,N(IF(1,ROW(INDIRECT('Appendix B.1'!$B$6&amp;":"&amp;'Appendix B.1'!$B$39)))),MATCH($B29,'Appendix B.1'!$D$5:$H$5,0)))))</f>
        <v>0</v>
      </c>
      <c r="AN29" s="194">
        <f t="shared" ca="1" si="1"/>
        <v>0</v>
      </c>
      <c r="AO29" s="207">
        <f t="shared" ca="1" si="2"/>
        <v>0</v>
      </c>
      <c r="AP29" s="192">
        <f t="shared" ca="1" si="3"/>
        <v>0</v>
      </c>
      <c r="AQ29" s="200">
        <f t="shared" ca="1" si="4"/>
        <v>0</v>
      </c>
      <c r="AR29" s="196">
        <f t="shared" ca="1" si="5"/>
        <v>0</v>
      </c>
      <c r="AS29" s="198"/>
      <c r="AT29" s="320"/>
    </row>
    <row r="30" spans="1:46" s="47" customFormat="1" x14ac:dyDescent="0.2">
      <c r="A30" s="532">
        <v>23</v>
      </c>
      <c r="B30" s="376"/>
      <c r="C30" s="531" t="str">
        <f>IF('Section 1.k-l'!E26&lt;&gt;0,'Section 1.k-l'!E26,"")</f>
        <v/>
      </c>
      <c r="D30" s="377"/>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485"/>
      <c r="AK30" s="427"/>
      <c r="AL30" s="201" cm="1">
        <f t="array" aca="1" ref="AL30" ca="1">IF(ISERROR(SUMPRODUCT(D30:AK30,TRANSPOSE(INDEX('Appendix B.1'!$I$6:$M$39,N(IF(1,ROW(INDIRECT('Appendix B.1'!$B$6&amp;":"&amp;'Appendix B.1'!$B$39)))),MATCH($B30,'Appendix B.1'!$I$5:$M$5,0))))),0,SUMPRODUCT(D30:AK30,TRANSPOSE(INDEX('Appendix B.1'!$I$6:$M$39,N(IF(1,ROW(INDIRECT('Appendix B.1'!$B$6&amp;":"&amp;'Appendix B.1'!$B$39)))),MATCH($B30,'Appendix B.1'!$I$5:$M$5,0)))))</f>
        <v>0</v>
      </c>
      <c r="AM30" s="193" cm="1">
        <f t="array" aca="1" ref="AM30" ca="1">IF(ISERROR(SUMPRODUCT(D30:AK30,TRANSPOSE(INDEX('Appendix B.1'!$D$6:$H$39,N(IF(1,ROW(INDIRECT('Appendix B.1'!$B$6&amp;":"&amp;'Appendix B.1'!$B$39)))),MATCH($B30,'Appendix B.1'!$D$5:$H$5,0))))),0,SUMPRODUCT(D30:AK30,TRANSPOSE(INDEX('Appendix B.1'!$D$6:$H$39,N(IF(1,ROW(INDIRECT('Appendix B.1'!$B$6&amp;":"&amp;'Appendix B.1'!$B$39)))),MATCH($B30,'Appendix B.1'!$D$5:$H$5,0)))))</f>
        <v>0</v>
      </c>
      <c r="AN30" s="193">
        <f t="shared" ca="1" si="1"/>
        <v>0</v>
      </c>
      <c r="AO30" s="206">
        <f t="shared" ca="1" si="2"/>
        <v>0</v>
      </c>
      <c r="AP30" s="191">
        <f t="shared" ca="1" si="3"/>
        <v>0</v>
      </c>
      <c r="AQ30" s="199">
        <f t="shared" ca="1" si="4"/>
        <v>0</v>
      </c>
      <c r="AR30" s="195">
        <f t="shared" ca="1" si="5"/>
        <v>0</v>
      </c>
      <c r="AS30" s="197"/>
      <c r="AT30" s="321"/>
    </row>
    <row r="31" spans="1:46" s="47" customFormat="1" x14ac:dyDescent="0.2">
      <c r="A31" s="536">
        <v>24</v>
      </c>
      <c r="B31" s="376"/>
      <c r="C31" s="530" t="str">
        <f>IF('Section 1.k-l'!E27&lt;&gt;0,'Section 1.k-l'!E27,"")</f>
        <v/>
      </c>
      <c r="D31" s="377"/>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485"/>
      <c r="AK31" s="427"/>
      <c r="AL31" s="202" cm="1">
        <f t="array" aca="1" ref="AL31" ca="1">IF(ISERROR(SUMPRODUCT(D31:AK31,TRANSPOSE(INDEX('Appendix B.1'!$I$6:$M$39,N(IF(1,ROW(INDIRECT('Appendix B.1'!$B$6&amp;":"&amp;'Appendix B.1'!$B$39)))),MATCH($B31,'Appendix B.1'!$I$5:$M$5,0))))),0,SUMPRODUCT(D31:AK31,TRANSPOSE(INDEX('Appendix B.1'!$I$6:$M$39,N(IF(1,ROW(INDIRECT('Appendix B.1'!$B$6&amp;":"&amp;'Appendix B.1'!$B$39)))),MATCH($B31,'Appendix B.1'!$I$5:$M$5,0)))))</f>
        <v>0</v>
      </c>
      <c r="AM31" s="194" cm="1">
        <f t="array" aca="1" ref="AM31" ca="1">IF(ISERROR(SUMPRODUCT(D31:AK31,TRANSPOSE(INDEX('Appendix B.1'!$D$6:$H$39,N(IF(1,ROW(INDIRECT('Appendix B.1'!$B$6&amp;":"&amp;'Appendix B.1'!$B$39)))),MATCH($B31,'Appendix B.1'!$D$5:$H$5,0))))),0,SUMPRODUCT(D31:AK31,TRANSPOSE(INDEX('Appendix B.1'!$D$6:$H$39,N(IF(1,ROW(INDIRECT('Appendix B.1'!$B$6&amp;":"&amp;'Appendix B.1'!$B$39)))),MATCH($B31,'Appendix B.1'!$D$5:$H$5,0)))))</f>
        <v>0</v>
      </c>
      <c r="AN31" s="194">
        <f t="shared" ca="1" si="1"/>
        <v>0</v>
      </c>
      <c r="AO31" s="207">
        <f t="shared" ca="1" si="2"/>
        <v>0</v>
      </c>
      <c r="AP31" s="192">
        <f t="shared" ca="1" si="3"/>
        <v>0</v>
      </c>
      <c r="AQ31" s="200">
        <f t="shared" ca="1" si="4"/>
        <v>0</v>
      </c>
      <c r="AR31" s="196">
        <f t="shared" ca="1" si="5"/>
        <v>0</v>
      </c>
      <c r="AS31" s="198"/>
      <c r="AT31" s="320"/>
    </row>
    <row r="32" spans="1:46" s="47" customFormat="1" x14ac:dyDescent="0.2">
      <c r="A32" s="532">
        <v>25</v>
      </c>
      <c r="B32" s="376"/>
      <c r="C32" s="531" t="str">
        <f>IF('Section 1.k-l'!E28&lt;&gt;0,'Section 1.k-l'!E28,"")</f>
        <v/>
      </c>
      <c r="D32" s="377"/>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485"/>
      <c r="AK32" s="427"/>
      <c r="AL32" s="201" cm="1">
        <f t="array" aca="1" ref="AL32" ca="1">IF(ISERROR(SUMPRODUCT(D32:AK32,TRANSPOSE(INDEX('Appendix B.1'!$I$6:$M$39,N(IF(1,ROW(INDIRECT('Appendix B.1'!$B$6&amp;":"&amp;'Appendix B.1'!$B$39)))),MATCH($B32,'Appendix B.1'!$I$5:$M$5,0))))),0,SUMPRODUCT(D32:AK32,TRANSPOSE(INDEX('Appendix B.1'!$I$6:$M$39,N(IF(1,ROW(INDIRECT('Appendix B.1'!$B$6&amp;":"&amp;'Appendix B.1'!$B$39)))),MATCH($B32,'Appendix B.1'!$I$5:$M$5,0)))))</f>
        <v>0</v>
      </c>
      <c r="AM32" s="193" cm="1">
        <f t="array" aca="1" ref="AM32" ca="1">IF(ISERROR(SUMPRODUCT(D32:AK32,TRANSPOSE(INDEX('Appendix B.1'!$D$6:$H$39,N(IF(1,ROW(INDIRECT('Appendix B.1'!$B$6&amp;":"&amp;'Appendix B.1'!$B$39)))),MATCH($B32,'Appendix B.1'!$D$5:$H$5,0))))),0,SUMPRODUCT(D32:AK32,TRANSPOSE(INDEX('Appendix B.1'!$D$6:$H$39,N(IF(1,ROW(INDIRECT('Appendix B.1'!$B$6&amp;":"&amp;'Appendix B.1'!$B$39)))),MATCH($B32,'Appendix B.1'!$D$5:$H$5,0)))))</f>
        <v>0</v>
      </c>
      <c r="AN32" s="193">
        <f t="shared" ca="1" si="1"/>
        <v>0</v>
      </c>
      <c r="AO32" s="206">
        <f t="shared" ca="1" si="2"/>
        <v>0</v>
      </c>
      <c r="AP32" s="191">
        <f t="shared" ca="1" si="3"/>
        <v>0</v>
      </c>
      <c r="AQ32" s="199">
        <f t="shared" ca="1" si="4"/>
        <v>0</v>
      </c>
      <c r="AR32" s="195">
        <f t="shared" ca="1" si="5"/>
        <v>0</v>
      </c>
      <c r="AS32" s="197"/>
      <c r="AT32" s="321"/>
    </row>
    <row r="33" spans="1:46" s="47" customFormat="1" x14ac:dyDescent="0.2">
      <c r="A33" s="536">
        <v>26</v>
      </c>
      <c r="B33" s="376"/>
      <c r="C33" s="530" t="str">
        <f>IF('Section 1.k-l'!E29&lt;&gt;0,'Section 1.k-l'!E29,"")</f>
        <v/>
      </c>
      <c r="D33" s="377"/>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485"/>
      <c r="AK33" s="427"/>
      <c r="AL33" s="202" cm="1">
        <f t="array" aca="1" ref="AL33" ca="1">IF(ISERROR(SUMPRODUCT(D33:AK33,TRANSPOSE(INDEX('Appendix B.1'!$I$6:$M$39,N(IF(1,ROW(INDIRECT('Appendix B.1'!$B$6&amp;":"&amp;'Appendix B.1'!$B$39)))),MATCH($B33,'Appendix B.1'!$I$5:$M$5,0))))),0,SUMPRODUCT(D33:AK33,TRANSPOSE(INDEX('Appendix B.1'!$I$6:$M$39,N(IF(1,ROW(INDIRECT('Appendix B.1'!$B$6&amp;":"&amp;'Appendix B.1'!$B$39)))),MATCH($B33,'Appendix B.1'!$I$5:$M$5,0)))))</f>
        <v>0</v>
      </c>
      <c r="AM33" s="194" cm="1">
        <f t="array" aca="1" ref="AM33" ca="1">IF(ISERROR(SUMPRODUCT(D33:AK33,TRANSPOSE(INDEX('Appendix B.1'!$D$6:$H$39,N(IF(1,ROW(INDIRECT('Appendix B.1'!$B$6&amp;":"&amp;'Appendix B.1'!$B$39)))),MATCH($B33,'Appendix B.1'!$D$5:$H$5,0))))),0,SUMPRODUCT(D33:AK33,TRANSPOSE(INDEX('Appendix B.1'!$D$6:$H$39,N(IF(1,ROW(INDIRECT('Appendix B.1'!$B$6&amp;":"&amp;'Appendix B.1'!$B$39)))),MATCH($B33,'Appendix B.1'!$D$5:$H$5,0)))))</f>
        <v>0</v>
      </c>
      <c r="AN33" s="194">
        <f t="shared" ca="1" si="1"/>
        <v>0</v>
      </c>
      <c r="AO33" s="207">
        <f t="shared" ca="1" si="2"/>
        <v>0</v>
      </c>
      <c r="AP33" s="192">
        <f t="shared" ca="1" si="3"/>
        <v>0</v>
      </c>
      <c r="AQ33" s="200">
        <f t="shared" ca="1" si="4"/>
        <v>0</v>
      </c>
      <c r="AR33" s="196">
        <f t="shared" ca="1" si="5"/>
        <v>0</v>
      </c>
      <c r="AS33" s="198"/>
      <c r="AT33" s="320"/>
    </row>
    <row r="34" spans="1:46" s="47" customFormat="1" x14ac:dyDescent="0.2">
      <c r="A34" s="532">
        <v>27</v>
      </c>
      <c r="B34" s="376"/>
      <c r="C34" s="531" t="str">
        <f>IF('Section 1.k-l'!E30&lt;&gt;0,'Section 1.k-l'!E30,"")</f>
        <v/>
      </c>
      <c r="D34" s="377"/>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485"/>
      <c r="AK34" s="427"/>
      <c r="AL34" s="201" cm="1">
        <f t="array" aca="1" ref="AL34" ca="1">IF(ISERROR(SUMPRODUCT(D34:AK34,TRANSPOSE(INDEX('Appendix B.1'!$I$6:$M$39,N(IF(1,ROW(INDIRECT('Appendix B.1'!$B$6&amp;":"&amp;'Appendix B.1'!$B$39)))),MATCH($B34,'Appendix B.1'!$I$5:$M$5,0))))),0,SUMPRODUCT(D34:AK34,TRANSPOSE(INDEX('Appendix B.1'!$I$6:$M$39,N(IF(1,ROW(INDIRECT('Appendix B.1'!$B$6&amp;":"&amp;'Appendix B.1'!$B$39)))),MATCH($B34,'Appendix B.1'!$I$5:$M$5,0)))))</f>
        <v>0</v>
      </c>
      <c r="AM34" s="193" cm="1">
        <f t="array" aca="1" ref="AM34" ca="1">IF(ISERROR(SUMPRODUCT(D34:AK34,TRANSPOSE(INDEX('Appendix B.1'!$D$6:$H$39,N(IF(1,ROW(INDIRECT('Appendix B.1'!$B$6&amp;":"&amp;'Appendix B.1'!$B$39)))),MATCH($B34,'Appendix B.1'!$D$5:$H$5,0))))),0,SUMPRODUCT(D34:AK34,TRANSPOSE(INDEX('Appendix B.1'!$D$6:$H$39,N(IF(1,ROW(INDIRECT('Appendix B.1'!$B$6&amp;":"&amp;'Appendix B.1'!$B$39)))),MATCH($B34,'Appendix B.1'!$D$5:$H$5,0)))))</f>
        <v>0</v>
      </c>
      <c r="AN34" s="193">
        <f t="shared" ca="1" si="1"/>
        <v>0</v>
      </c>
      <c r="AO34" s="206">
        <f t="shared" ca="1" si="2"/>
        <v>0</v>
      </c>
      <c r="AP34" s="191">
        <f t="shared" ca="1" si="3"/>
        <v>0</v>
      </c>
      <c r="AQ34" s="199">
        <f t="shared" ca="1" si="4"/>
        <v>0</v>
      </c>
      <c r="AR34" s="195">
        <f t="shared" ca="1" si="5"/>
        <v>0</v>
      </c>
      <c r="AS34" s="197"/>
      <c r="AT34" s="318"/>
    </row>
    <row r="35" spans="1:46" s="47" customFormat="1" x14ac:dyDescent="0.2">
      <c r="A35" s="536">
        <v>28</v>
      </c>
      <c r="B35" s="376"/>
      <c r="C35" s="530" t="str">
        <f>IF('Section 1.k-l'!E31&lt;&gt;0,'Section 1.k-l'!E31,"")</f>
        <v/>
      </c>
      <c r="D35" s="377"/>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485"/>
      <c r="AK35" s="427"/>
      <c r="AL35" s="202" cm="1">
        <f t="array" aca="1" ref="AL35" ca="1">IF(ISERROR(SUMPRODUCT(D35:AK35,TRANSPOSE(INDEX('Appendix B.1'!$I$6:$M$39,N(IF(1,ROW(INDIRECT('Appendix B.1'!$B$6&amp;":"&amp;'Appendix B.1'!$B$39)))),MATCH($B35,'Appendix B.1'!$I$5:$M$5,0))))),0,SUMPRODUCT(D35:AK35,TRANSPOSE(INDEX('Appendix B.1'!$I$6:$M$39,N(IF(1,ROW(INDIRECT('Appendix B.1'!$B$6&amp;":"&amp;'Appendix B.1'!$B$39)))),MATCH($B35,'Appendix B.1'!$I$5:$M$5,0)))))</f>
        <v>0</v>
      </c>
      <c r="AM35" s="194" cm="1">
        <f t="array" aca="1" ref="AM35" ca="1">IF(ISERROR(SUMPRODUCT(D35:AK35,TRANSPOSE(INDEX('Appendix B.1'!$D$6:$H$39,N(IF(1,ROW(INDIRECT('Appendix B.1'!$B$6&amp;":"&amp;'Appendix B.1'!$B$39)))),MATCH($B35,'Appendix B.1'!$D$5:$H$5,0))))),0,SUMPRODUCT(D35:AK35,TRANSPOSE(INDEX('Appendix B.1'!$D$6:$H$39,N(IF(1,ROW(INDIRECT('Appendix B.1'!$B$6&amp;":"&amp;'Appendix B.1'!$B$39)))),MATCH($B35,'Appendix B.1'!$D$5:$H$5,0)))))</f>
        <v>0</v>
      </c>
      <c r="AN35" s="194">
        <f t="shared" ca="1" si="1"/>
        <v>0</v>
      </c>
      <c r="AO35" s="207">
        <f t="shared" ca="1" si="2"/>
        <v>0</v>
      </c>
      <c r="AP35" s="192">
        <f t="shared" ca="1" si="3"/>
        <v>0</v>
      </c>
      <c r="AQ35" s="200">
        <f t="shared" ca="1" si="4"/>
        <v>0</v>
      </c>
      <c r="AR35" s="196">
        <f t="shared" ca="1" si="5"/>
        <v>0</v>
      </c>
      <c r="AS35" s="198"/>
      <c r="AT35" s="319"/>
    </row>
    <row r="36" spans="1:46" s="47" customFormat="1" x14ac:dyDescent="0.2">
      <c r="A36" s="532">
        <v>29</v>
      </c>
      <c r="B36" s="376"/>
      <c r="C36" s="531" t="str">
        <f>IF('Section 1.k-l'!E32&lt;&gt;0,'Section 1.k-l'!E32,"")</f>
        <v/>
      </c>
      <c r="D36" s="377"/>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485"/>
      <c r="AK36" s="427"/>
      <c r="AL36" s="201" cm="1">
        <f t="array" aca="1" ref="AL36" ca="1">IF(ISERROR(SUMPRODUCT(D36:AK36,TRANSPOSE(INDEX('Appendix B.1'!$I$6:$M$39,N(IF(1,ROW(INDIRECT('Appendix B.1'!$B$6&amp;":"&amp;'Appendix B.1'!$B$39)))),MATCH($B36,'Appendix B.1'!$I$5:$M$5,0))))),0,SUMPRODUCT(D36:AK36,TRANSPOSE(INDEX('Appendix B.1'!$I$6:$M$39,N(IF(1,ROW(INDIRECT('Appendix B.1'!$B$6&amp;":"&amp;'Appendix B.1'!$B$39)))),MATCH($B36,'Appendix B.1'!$I$5:$M$5,0)))))</f>
        <v>0</v>
      </c>
      <c r="AM36" s="193" cm="1">
        <f t="array" aca="1" ref="AM36" ca="1">IF(ISERROR(SUMPRODUCT(D36:AK36,TRANSPOSE(INDEX('Appendix B.1'!$D$6:$H$39,N(IF(1,ROW(INDIRECT('Appendix B.1'!$B$6&amp;":"&amp;'Appendix B.1'!$B$39)))),MATCH($B36,'Appendix B.1'!$D$5:$H$5,0))))),0,SUMPRODUCT(D36:AK36,TRANSPOSE(INDEX('Appendix B.1'!$D$6:$H$39,N(IF(1,ROW(INDIRECT('Appendix B.1'!$B$6&amp;":"&amp;'Appendix B.1'!$B$39)))),MATCH($B36,'Appendix B.1'!$D$5:$H$5,0)))))</f>
        <v>0</v>
      </c>
      <c r="AN36" s="193">
        <f t="shared" ca="1" si="1"/>
        <v>0</v>
      </c>
      <c r="AO36" s="206">
        <f t="shared" ca="1" si="2"/>
        <v>0</v>
      </c>
      <c r="AP36" s="191">
        <f t="shared" ca="1" si="3"/>
        <v>0</v>
      </c>
      <c r="AQ36" s="199">
        <f t="shared" ca="1" si="4"/>
        <v>0</v>
      </c>
      <c r="AR36" s="195">
        <f t="shared" ca="1" si="5"/>
        <v>0</v>
      </c>
      <c r="AS36" s="197"/>
      <c r="AT36" s="318"/>
    </row>
    <row r="37" spans="1:46" s="47" customFormat="1" x14ac:dyDescent="0.2">
      <c r="A37" s="536">
        <v>30</v>
      </c>
      <c r="B37" s="376"/>
      <c r="C37" s="530" t="str">
        <f>IF('Section 1.k-l'!E33&lt;&gt;0,'Section 1.k-l'!E33,"")</f>
        <v/>
      </c>
      <c r="D37" s="377"/>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485"/>
      <c r="AK37" s="427"/>
      <c r="AL37" s="202" cm="1">
        <f t="array" aca="1" ref="AL37" ca="1">IF(ISERROR(SUMPRODUCT(D37:AK37,TRANSPOSE(INDEX('Appendix B.1'!$I$6:$M$39,N(IF(1,ROW(INDIRECT('Appendix B.1'!$B$6&amp;":"&amp;'Appendix B.1'!$B$39)))),MATCH($B37,'Appendix B.1'!$I$5:$M$5,0))))),0,SUMPRODUCT(D37:AK37,TRANSPOSE(INDEX('Appendix B.1'!$I$6:$M$39,N(IF(1,ROW(INDIRECT('Appendix B.1'!$B$6&amp;":"&amp;'Appendix B.1'!$B$39)))),MATCH($B37,'Appendix B.1'!$I$5:$M$5,0)))))</f>
        <v>0</v>
      </c>
      <c r="AM37" s="194" cm="1">
        <f t="array" aca="1" ref="AM37" ca="1">IF(ISERROR(SUMPRODUCT(D37:AK37,TRANSPOSE(INDEX('Appendix B.1'!$D$6:$H$39,N(IF(1,ROW(INDIRECT('Appendix B.1'!$B$6&amp;":"&amp;'Appendix B.1'!$B$39)))),MATCH($B37,'Appendix B.1'!$D$5:$H$5,0))))),0,SUMPRODUCT(D37:AK37,TRANSPOSE(INDEX('Appendix B.1'!$D$6:$H$39,N(IF(1,ROW(INDIRECT('Appendix B.1'!$B$6&amp;":"&amp;'Appendix B.1'!$B$39)))),MATCH($B37,'Appendix B.1'!$D$5:$H$5,0)))))</f>
        <v>0</v>
      </c>
      <c r="AN37" s="194">
        <f t="shared" ca="1" si="1"/>
        <v>0</v>
      </c>
      <c r="AO37" s="207">
        <f t="shared" ca="1" si="2"/>
        <v>0</v>
      </c>
      <c r="AP37" s="192">
        <f t="shared" ca="1" si="3"/>
        <v>0</v>
      </c>
      <c r="AQ37" s="200">
        <f t="shared" ca="1" si="4"/>
        <v>0</v>
      </c>
      <c r="AR37" s="196">
        <f t="shared" ca="1" si="5"/>
        <v>0</v>
      </c>
      <c r="AS37" s="198"/>
      <c r="AT37" s="319"/>
    </row>
    <row r="38" spans="1:46" s="47" customFormat="1" x14ac:dyDescent="0.2">
      <c r="A38" s="532">
        <v>31</v>
      </c>
      <c r="B38" s="376"/>
      <c r="C38" s="531" t="str">
        <f>IF('Section 1.k-l'!E34&lt;&gt;0,'Section 1.k-l'!E34,"")</f>
        <v/>
      </c>
      <c r="D38" s="377"/>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485"/>
      <c r="AK38" s="427"/>
      <c r="AL38" s="201" cm="1">
        <f t="array" aca="1" ref="AL38" ca="1">IF(ISERROR(SUMPRODUCT(D38:AK38,TRANSPOSE(INDEX('Appendix B.1'!$I$6:$M$39,N(IF(1,ROW(INDIRECT('Appendix B.1'!$B$6&amp;":"&amp;'Appendix B.1'!$B$39)))),MATCH($B38,'Appendix B.1'!$I$5:$M$5,0))))),0,SUMPRODUCT(D38:AK38,TRANSPOSE(INDEX('Appendix B.1'!$I$6:$M$39,N(IF(1,ROW(INDIRECT('Appendix B.1'!$B$6&amp;":"&amp;'Appendix B.1'!$B$39)))),MATCH($B38,'Appendix B.1'!$I$5:$M$5,0)))))</f>
        <v>0</v>
      </c>
      <c r="AM38" s="193" cm="1">
        <f t="array" aca="1" ref="AM38" ca="1">IF(ISERROR(SUMPRODUCT(D38:AK38,TRANSPOSE(INDEX('Appendix B.1'!$D$6:$H$39,N(IF(1,ROW(INDIRECT('Appendix B.1'!$B$6&amp;":"&amp;'Appendix B.1'!$B$39)))),MATCH($B38,'Appendix B.1'!$D$5:$H$5,0))))),0,SUMPRODUCT(D38:AK38,TRANSPOSE(INDEX('Appendix B.1'!$D$6:$H$39,N(IF(1,ROW(INDIRECT('Appendix B.1'!$B$6&amp;":"&amp;'Appendix B.1'!$B$39)))),MATCH($B38,'Appendix B.1'!$D$5:$H$5,0)))))</f>
        <v>0</v>
      </c>
      <c r="AN38" s="193">
        <f t="shared" ca="1" si="1"/>
        <v>0</v>
      </c>
      <c r="AO38" s="206">
        <f t="shared" ca="1" si="2"/>
        <v>0</v>
      </c>
      <c r="AP38" s="191">
        <f t="shared" ca="1" si="3"/>
        <v>0</v>
      </c>
      <c r="AQ38" s="199">
        <f t="shared" ca="1" si="4"/>
        <v>0</v>
      </c>
      <c r="AR38" s="195">
        <f t="shared" ca="1" si="5"/>
        <v>0</v>
      </c>
      <c r="AS38" s="197"/>
      <c r="AT38" s="318"/>
    </row>
    <row r="39" spans="1:46" s="47" customFormat="1" x14ac:dyDescent="0.2">
      <c r="A39" s="536">
        <v>32</v>
      </c>
      <c r="B39" s="376"/>
      <c r="C39" s="530" t="str">
        <f>IF('Section 1.k-l'!E35&lt;&gt;0,'Section 1.k-l'!E35,"")</f>
        <v/>
      </c>
      <c r="D39" s="377"/>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485"/>
      <c r="AK39" s="427"/>
      <c r="AL39" s="202" cm="1">
        <f t="array" aca="1" ref="AL39" ca="1">IF(ISERROR(SUMPRODUCT(D39:AK39,TRANSPOSE(INDEX('Appendix B.1'!$I$6:$M$39,N(IF(1,ROW(INDIRECT('Appendix B.1'!$B$6&amp;":"&amp;'Appendix B.1'!$B$39)))),MATCH($B39,'Appendix B.1'!$I$5:$M$5,0))))),0,SUMPRODUCT(D39:AK39,TRANSPOSE(INDEX('Appendix B.1'!$I$6:$M$39,N(IF(1,ROW(INDIRECT('Appendix B.1'!$B$6&amp;":"&amp;'Appendix B.1'!$B$39)))),MATCH($B39,'Appendix B.1'!$I$5:$M$5,0)))))</f>
        <v>0</v>
      </c>
      <c r="AM39" s="194" cm="1">
        <f t="array" aca="1" ref="AM39" ca="1">IF(ISERROR(SUMPRODUCT(D39:AK39,TRANSPOSE(INDEX('Appendix B.1'!$D$6:$H$39,N(IF(1,ROW(INDIRECT('Appendix B.1'!$B$6&amp;":"&amp;'Appendix B.1'!$B$39)))),MATCH($B39,'Appendix B.1'!$D$5:$H$5,0))))),0,SUMPRODUCT(D39:AK39,TRANSPOSE(INDEX('Appendix B.1'!$D$6:$H$39,N(IF(1,ROW(INDIRECT('Appendix B.1'!$B$6&amp;":"&amp;'Appendix B.1'!$B$39)))),MATCH($B39,'Appendix B.1'!$D$5:$H$5,0)))))</f>
        <v>0</v>
      </c>
      <c r="AN39" s="194">
        <f t="shared" ca="1" si="1"/>
        <v>0</v>
      </c>
      <c r="AO39" s="207">
        <f t="shared" ca="1" si="2"/>
        <v>0</v>
      </c>
      <c r="AP39" s="192">
        <f t="shared" ca="1" si="3"/>
        <v>0</v>
      </c>
      <c r="AQ39" s="200">
        <f t="shared" ca="1" si="4"/>
        <v>0</v>
      </c>
      <c r="AR39" s="196">
        <f t="shared" ca="1" si="5"/>
        <v>0</v>
      </c>
      <c r="AS39" s="198"/>
      <c r="AT39" s="319"/>
    </row>
    <row r="40" spans="1:46" s="47" customFormat="1" x14ac:dyDescent="0.2">
      <c r="A40" s="532">
        <v>33</v>
      </c>
      <c r="B40" s="376"/>
      <c r="C40" s="531" t="str">
        <f>IF('Section 1.k-l'!E36&lt;&gt;0,'Section 1.k-l'!E36,"")</f>
        <v/>
      </c>
      <c r="D40" s="377"/>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485"/>
      <c r="AK40" s="427"/>
      <c r="AL40" s="201" cm="1">
        <f t="array" aca="1" ref="AL40" ca="1">IF(ISERROR(SUMPRODUCT(D40:AK40,TRANSPOSE(INDEX('Appendix B.1'!$I$6:$M$39,N(IF(1,ROW(INDIRECT('Appendix B.1'!$B$6&amp;":"&amp;'Appendix B.1'!$B$39)))),MATCH($B40,'Appendix B.1'!$I$5:$M$5,0))))),0,SUMPRODUCT(D40:AK40,TRANSPOSE(INDEX('Appendix B.1'!$I$6:$M$39,N(IF(1,ROW(INDIRECT('Appendix B.1'!$B$6&amp;":"&amp;'Appendix B.1'!$B$39)))),MATCH($B40,'Appendix B.1'!$I$5:$M$5,0)))))</f>
        <v>0</v>
      </c>
      <c r="AM40" s="193" cm="1">
        <f t="array" aca="1" ref="AM40" ca="1">IF(ISERROR(SUMPRODUCT(D40:AK40,TRANSPOSE(INDEX('Appendix B.1'!$D$6:$H$39,N(IF(1,ROW(INDIRECT('Appendix B.1'!$B$6&amp;":"&amp;'Appendix B.1'!$B$39)))),MATCH($B40,'Appendix B.1'!$D$5:$H$5,0))))),0,SUMPRODUCT(D40:AK40,TRANSPOSE(INDEX('Appendix B.1'!$D$6:$H$39,N(IF(1,ROW(INDIRECT('Appendix B.1'!$B$6&amp;":"&amp;'Appendix B.1'!$B$39)))),MATCH($B40,'Appendix B.1'!$D$5:$H$5,0)))))</f>
        <v>0</v>
      </c>
      <c r="AN40" s="193">
        <f t="shared" ref="AN40:AN61" ca="1" si="6">AM40*$AN$6</f>
        <v>0</v>
      </c>
      <c r="AO40" s="206">
        <f t="shared" ref="AO40:AO61" ca="1" si="7">SUM(AL40:AN40)*$AO$6</f>
        <v>0</v>
      </c>
      <c r="AP40" s="191">
        <f t="shared" ca="1" si="3"/>
        <v>0</v>
      </c>
      <c r="AQ40" s="199">
        <f t="shared" ca="1" si="4"/>
        <v>0</v>
      </c>
      <c r="AR40" s="195">
        <f t="shared" ca="1" si="5"/>
        <v>0</v>
      </c>
      <c r="AS40" s="197"/>
      <c r="AT40" s="318"/>
    </row>
    <row r="41" spans="1:46" s="47" customFormat="1" x14ac:dyDescent="0.2">
      <c r="A41" s="536">
        <v>34</v>
      </c>
      <c r="B41" s="376"/>
      <c r="C41" s="530" t="str">
        <f>IF('Section 1.k-l'!E37&lt;&gt;0,'Section 1.k-l'!E37,"")</f>
        <v/>
      </c>
      <c r="D41" s="377"/>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485"/>
      <c r="AK41" s="427"/>
      <c r="AL41" s="202" cm="1">
        <f t="array" aca="1" ref="AL41" ca="1">IF(ISERROR(SUMPRODUCT(D41:AK41,TRANSPOSE(INDEX('Appendix B.1'!$I$6:$M$39,N(IF(1,ROW(INDIRECT('Appendix B.1'!$B$6&amp;":"&amp;'Appendix B.1'!$B$39)))),MATCH($B41,'Appendix B.1'!$I$5:$M$5,0))))),0,SUMPRODUCT(D41:AK41,TRANSPOSE(INDEX('Appendix B.1'!$I$6:$M$39,N(IF(1,ROW(INDIRECT('Appendix B.1'!$B$6&amp;":"&amp;'Appendix B.1'!$B$39)))),MATCH($B41,'Appendix B.1'!$I$5:$M$5,0)))))</f>
        <v>0</v>
      </c>
      <c r="AM41" s="194" cm="1">
        <f t="array" aca="1" ref="AM41" ca="1">IF(ISERROR(SUMPRODUCT(D41:AK41,TRANSPOSE(INDEX('Appendix B.1'!$D$6:$H$39,N(IF(1,ROW(INDIRECT('Appendix B.1'!$B$6&amp;":"&amp;'Appendix B.1'!$B$39)))),MATCH($B41,'Appendix B.1'!$D$5:$H$5,0))))),0,SUMPRODUCT(D41:AK41,TRANSPOSE(INDEX('Appendix B.1'!$D$6:$H$39,N(IF(1,ROW(INDIRECT('Appendix B.1'!$B$6&amp;":"&amp;'Appendix B.1'!$B$39)))),MATCH($B41,'Appendix B.1'!$D$5:$H$5,0)))))</f>
        <v>0</v>
      </c>
      <c r="AN41" s="194">
        <f t="shared" ca="1" si="6"/>
        <v>0</v>
      </c>
      <c r="AO41" s="207">
        <f t="shared" ca="1" si="7"/>
        <v>0</v>
      </c>
      <c r="AP41" s="192">
        <f t="shared" ca="1" si="3"/>
        <v>0</v>
      </c>
      <c r="AQ41" s="200">
        <f t="shared" ca="1" si="4"/>
        <v>0</v>
      </c>
      <c r="AR41" s="196">
        <f t="shared" ca="1" si="5"/>
        <v>0</v>
      </c>
      <c r="AS41" s="198"/>
      <c r="AT41" s="319"/>
    </row>
    <row r="42" spans="1:46" s="47" customFormat="1" x14ac:dyDescent="0.2">
      <c r="A42" s="532">
        <v>35</v>
      </c>
      <c r="B42" s="376"/>
      <c r="C42" s="531" t="str">
        <f>IF('Section 1.k-l'!E38&lt;&gt;0,'Section 1.k-l'!E38,"")</f>
        <v/>
      </c>
      <c r="D42" s="377"/>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485"/>
      <c r="AK42" s="427"/>
      <c r="AL42" s="201" cm="1">
        <f t="array" aca="1" ref="AL42" ca="1">IF(ISERROR(SUMPRODUCT(D42:AK42,TRANSPOSE(INDEX('Appendix B.1'!$I$6:$M$39,N(IF(1,ROW(INDIRECT('Appendix B.1'!$B$6&amp;":"&amp;'Appendix B.1'!$B$39)))),MATCH($B42,'Appendix B.1'!$I$5:$M$5,0))))),0,SUMPRODUCT(D42:AK42,TRANSPOSE(INDEX('Appendix B.1'!$I$6:$M$39,N(IF(1,ROW(INDIRECT('Appendix B.1'!$B$6&amp;":"&amp;'Appendix B.1'!$B$39)))),MATCH($B42,'Appendix B.1'!$I$5:$M$5,0)))))</f>
        <v>0</v>
      </c>
      <c r="AM42" s="193" cm="1">
        <f t="array" aca="1" ref="AM42" ca="1">IF(ISERROR(SUMPRODUCT(D42:AK42,TRANSPOSE(INDEX('Appendix B.1'!$D$6:$H$39,N(IF(1,ROW(INDIRECT('Appendix B.1'!$B$6&amp;":"&amp;'Appendix B.1'!$B$39)))),MATCH($B42,'Appendix B.1'!$D$5:$H$5,0))))),0,SUMPRODUCT(D42:AK42,TRANSPOSE(INDEX('Appendix B.1'!$D$6:$H$39,N(IF(1,ROW(INDIRECT('Appendix B.1'!$B$6&amp;":"&amp;'Appendix B.1'!$B$39)))),MATCH($B42,'Appendix B.1'!$D$5:$H$5,0)))))</f>
        <v>0</v>
      </c>
      <c r="AN42" s="193">
        <f t="shared" ca="1" si="6"/>
        <v>0</v>
      </c>
      <c r="AO42" s="206">
        <f t="shared" ca="1" si="7"/>
        <v>0</v>
      </c>
      <c r="AP42" s="191">
        <f t="shared" ca="1" si="3"/>
        <v>0</v>
      </c>
      <c r="AQ42" s="199">
        <f t="shared" ca="1" si="4"/>
        <v>0</v>
      </c>
      <c r="AR42" s="195">
        <f t="shared" ca="1" si="5"/>
        <v>0</v>
      </c>
      <c r="AS42" s="197"/>
      <c r="AT42" s="318"/>
    </row>
    <row r="43" spans="1:46" s="47" customFormat="1" x14ac:dyDescent="0.2">
      <c r="A43" s="536">
        <v>36</v>
      </c>
      <c r="B43" s="376"/>
      <c r="C43" s="530" t="str">
        <f>IF('Section 1.k-l'!E39&lt;&gt;0,'Section 1.k-l'!E39,"")</f>
        <v/>
      </c>
      <c r="D43" s="377"/>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485"/>
      <c r="AK43" s="427"/>
      <c r="AL43" s="202" cm="1">
        <f t="array" aca="1" ref="AL43" ca="1">IF(ISERROR(SUMPRODUCT(D43:AK43,TRANSPOSE(INDEX('Appendix B.1'!$I$6:$M$39,N(IF(1,ROW(INDIRECT('Appendix B.1'!$B$6&amp;":"&amp;'Appendix B.1'!$B$39)))),MATCH($B43,'Appendix B.1'!$I$5:$M$5,0))))),0,SUMPRODUCT(D43:AK43,TRANSPOSE(INDEX('Appendix B.1'!$I$6:$M$39,N(IF(1,ROW(INDIRECT('Appendix B.1'!$B$6&amp;":"&amp;'Appendix B.1'!$B$39)))),MATCH($B43,'Appendix B.1'!$I$5:$M$5,0)))))</f>
        <v>0</v>
      </c>
      <c r="AM43" s="194" cm="1">
        <f t="array" aca="1" ref="AM43" ca="1">IF(ISERROR(SUMPRODUCT(D43:AK43,TRANSPOSE(INDEX('Appendix B.1'!$D$6:$H$39,N(IF(1,ROW(INDIRECT('Appendix B.1'!$B$6&amp;":"&amp;'Appendix B.1'!$B$39)))),MATCH($B43,'Appendix B.1'!$D$5:$H$5,0))))),0,SUMPRODUCT(D43:AK43,TRANSPOSE(INDEX('Appendix B.1'!$D$6:$H$39,N(IF(1,ROW(INDIRECT('Appendix B.1'!$B$6&amp;":"&amp;'Appendix B.1'!$B$39)))),MATCH($B43,'Appendix B.1'!$D$5:$H$5,0)))))</f>
        <v>0</v>
      </c>
      <c r="AN43" s="194">
        <f t="shared" ca="1" si="6"/>
        <v>0</v>
      </c>
      <c r="AO43" s="207">
        <f t="shared" ca="1" si="7"/>
        <v>0</v>
      </c>
      <c r="AP43" s="192">
        <f t="shared" ca="1" si="3"/>
        <v>0</v>
      </c>
      <c r="AQ43" s="200">
        <f t="shared" ca="1" si="4"/>
        <v>0</v>
      </c>
      <c r="AR43" s="196">
        <f t="shared" ca="1" si="5"/>
        <v>0</v>
      </c>
      <c r="AS43" s="198"/>
      <c r="AT43" s="319"/>
    </row>
    <row r="44" spans="1:46" s="47" customFormat="1" x14ac:dyDescent="0.2">
      <c r="A44" s="532">
        <v>37</v>
      </c>
      <c r="B44" s="376"/>
      <c r="C44" s="531" t="str">
        <f>IF('Section 1.k-l'!E40&lt;&gt;0,'Section 1.k-l'!E40,"")</f>
        <v/>
      </c>
      <c r="D44" s="377"/>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485"/>
      <c r="AK44" s="427"/>
      <c r="AL44" s="201" cm="1">
        <f t="array" aca="1" ref="AL44" ca="1">IF(ISERROR(SUMPRODUCT(D44:AK44,TRANSPOSE(INDEX('Appendix B.1'!$I$6:$M$39,N(IF(1,ROW(INDIRECT('Appendix B.1'!$B$6&amp;":"&amp;'Appendix B.1'!$B$39)))),MATCH($B44,'Appendix B.1'!$I$5:$M$5,0))))),0,SUMPRODUCT(D44:AK44,TRANSPOSE(INDEX('Appendix B.1'!$I$6:$M$39,N(IF(1,ROW(INDIRECT('Appendix B.1'!$B$6&amp;":"&amp;'Appendix B.1'!$B$39)))),MATCH($B44,'Appendix B.1'!$I$5:$M$5,0)))))</f>
        <v>0</v>
      </c>
      <c r="AM44" s="193" cm="1">
        <f t="array" aca="1" ref="AM44" ca="1">IF(ISERROR(SUMPRODUCT(D44:AK44,TRANSPOSE(INDEX('Appendix B.1'!$D$6:$H$39,N(IF(1,ROW(INDIRECT('Appendix B.1'!$B$6&amp;":"&amp;'Appendix B.1'!$B$39)))),MATCH($B44,'Appendix B.1'!$D$5:$H$5,0))))),0,SUMPRODUCT(D44:AK44,TRANSPOSE(INDEX('Appendix B.1'!$D$6:$H$39,N(IF(1,ROW(INDIRECT('Appendix B.1'!$B$6&amp;":"&amp;'Appendix B.1'!$B$39)))),MATCH($B44,'Appendix B.1'!$D$5:$H$5,0)))))</f>
        <v>0</v>
      </c>
      <c r="AN44" s="193">
        <f t="shared" ca="1" si="6"/>
        <v>0</v>
      </c>
      <c r="AO44" s="206">
        <f t="shared" ca="1" si="7"/>
        <v>0</v>
      </c>
      <c r="AP44" s="191">
        <f t="shared" ca="1" si="3"/>
        <v>0</v>
      </c>
      <c r="AQ44" s="199">
        <f t="shared" ca="1" si="4"/>
        <v>0</v>
      </c>
      <c r="AR44" s="195">
        <f t="shared" ca="1" si="5"/>
        <v>0</v>
      </c>
      <c r="AS44" s="197"/>
      <c r="AT44" s="318"/>
    </row>
    <row r="45" spans="1:46" s="47" customFormat="1" x14ac:dyDescent="0.2">
      <c r="A45" s="536">
        <v>38</v>
      </c>
      <c r="B45" s="376"/>
      <c r="C45" s="530" t="str">
        <f>IF('Section 1.k-l'!E41&lt;&gt;0,'Section 1.k-l'!E41,"")</f>
        <v/>
      </c>
      <c r="D45" s="377"/>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485"/>
      <c r="AK45" s="427"/>
      <c r="AL45" s="202" cm="1">
        <f t="array" aca="1" ref="AL45" ca="1">IF(ISERROR(SUMPRODUCT(D45:AK45,TRANSPOSE(INDEX('Appendix B.1'!$I$6:$M$39,N(IF(1,ROW(INDIRECT('Appendix B.1'!$B$6&amp;":"&amp;'Appendix B.1'!$B$39)))),MATCH($B45,'Appendix B.1'!$I$5:$M$5,0))))),0,SUMPRODUCT(D45:AK45,TRANSPOSE(INDEX('Appendix B.1'!$I$6:$M$39,N(IF(1,ROW(INDIRECT('Appendix B.1'!$B$6&amp;":"&amp;'Appendix B.1'!$B$39)))),MATCH($B45,'Appendix B.1'!$I$5:$M$5,0)))))</f>
        <v>0</v>
      </c>
      <c r="AM45" s="194" cm="1">
        <f t="array" aca="1" ref="AM45" ca="1">IF(ISERROR(SUMPRODUCT(D45:AK45,TRANSPOSE(INDEX('Appendix B.1'!$D$6:$H$39,N(IF(1,ROW(INDIRECT('Appendix B.1'!$B$6&amp;":"&amp;'Appendix B.1'!$B$39)))),MATCH($B45,'Appendix B.1'!$D$5:$H$5,0))))),0,SUMPRODUCT(D45:AK45,TRANSPOSE(INDEX('Appendix B.1'!$D$6:$H$39,N(IF(1,ROW(INDIRECT('Appendix B.1'!$B$6&amp;":"&amp;'Appendix B.1'!$B$39)))),MATCH($B45,'Appendix B.1'!$D$5:$H$5,0)))))</f>
        <v>0</v>
      </c>
      <c r="AN45" s="194">
        <f t="shared" ca="1" si="6"/>
        <v>0</v>
      </c>
      <c r="AO45" s="207">
        <f t="shared" ca="1" si="7"/>
        <v>0</v>
      </c>
      <c r="AP45" s="192">
        <f t="shared" ca="1" si="3"/>
        <v>0</v>
      </c>
      <c r="AQ45" s="200">
        <f t="shared" ca="1" si="4"/>
        <v>0</v>
      </c>
      <c r="AR45" s="196">
        <f t="shared" ca="1" si="5"/>
        <v>0</v>
      </c>
      <c r="AS45" s="198"/>
      <c r="AT45" s="320"/>
    </row>
    <row r="46" spans="1:46" s="47" customFormat="1" x14ac:dyDescent="0.2">
      <c r="A46" s="532">
        <v>39</v>
      </c>
      <c r="B46" s="376"/>
      <c r="C46" s="531" t="str">
        <f>IF('Section 1.k-l'!E42&lt;&gt;0,'Section 1.k-l'!E42,"")</f>
        <v/>
      </c>
      <c r="D46" s="377"/>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485"/>
      <c r="AK46" s="427"/>
      <c r="AL46" s="201" cm="1">
        <f t="array" aca="1" ref="AL46" ca="1">IF(ISERROR(SUMPRODUCT(D46:AK46,TRANSPOSE(INDEX('Appendix B.1'!$I$6:$M$39,N(IF(1,ROW(INDIRECT('Appendix B.1'!$B$6&amp;":"&amp;'Appendix B.1'!$B$39)))),MATCH($B46,'Appendix B.1'!$I$5:$M$5,0))))),0,SUMPRODUCT(D46:AK46,TRANSPOSE(INDEX('Appendix B.1'!$I$6:$M$39,N(IF(1,ROW(INDIRECT('Appendix B.1'!$B$6&amp;":"&amp;'Appendix B.1'!$B$39)))),MATCH($B46,'Appendix B.1'!$I$5:$M$5,0)))))</f>
        <v>0</v>
      </c>
      <c r="AM46" s="193" cm="1">
        <f t="array" aca="1" ref="AM46" ca="1">IF(ISERROR(SUMPRODUCT(D46:AK46,TRANSPOSE(INDEX('Appendix B.1'!$D$6:$H$39,N(IF(1,ROW(INDIRECT('Appendix B.1'!$B$6&amp;":"&amp;'Appendix B.1'!$B$39)))),MATCH($B46,'Appendix B.1'!$D$5:$H$5,0))))),0,SUMPRODUCT(D46:AK46,TRANSPOSE(INDEX('Appendix B.1'!$D$6:$H$39,N(IF(1,ROW(INDIRECT('Appendix B.1'!$B$6&amp;":"&amp;'Appendix B.1'!$B$39)))),MATCH($B46,'Appendix B.1'!$D$5:$H$5,0)))))</f>
        <v>0</v>
      </c>
      <c r="AN46" s="193">
        <f t="shared" ca="1" si="6"/>
        <v>0</v>
      </c>
      <c r="AO46" s="206">
        <f t="shared" ca="1" si="7"/>
        <v>0</v>
      </c>
      <c r="AP46" s="191">
        <f t="shared" ca="1" si="3"/>
        <v>0</v>
      </c>
      <c r="AQ46" s="199">
        <f t="shared" ca="1" si="4"/>
        <v>0</v>
      </c>
      <c r="AR46" s="195">
        <f t="shared" ca="1" si="5"/>
        <v>0</v>
      </c>
      <c r="AS46" s="197"/>
      <c r="AT46" s="321"/>
    </row>
    <row r="47" spans="1:46" s="47" customFormat="1" x14ac:dyDescent="0.2">
      <c r="A47" s="536">
        <v>40</v>
      </c>
      <c r="B47" s="376"/>
      <c r="C47" s="530" t="str">
        <f>IF('Section 1.k-l'!K4&lt;&gt;0,'Section 1.k-l'!K4,"")</f>
        <v/>
      </c>
      <c r="D47" s="377"/>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485"/>
      <c r="AK47" s="427"/>
      <c r="AL47" s="202" cm="1">
        <f t="array" aca="1" ref="AL47" ca="1">IF(ISERROR(SUMPRODUCT(D47:AK47,TRANSPOSE(INDEX('Appendix B.1'!$I$6:$M$39,N(IF(1,ROW(INDIRECT('Appendix B.1'!$B$6&amp;":"&amp;'Appendix B.1'!$B$39)))),MATCH($B47,'Appendix B.1'!$I$5:$M$5,0))))),0,SUMPRODUCT(D47:AK47,TRANSPOSE(INDEX('Appendix B.1'!$I$6:$M$39,N(IF(1,ROW(INDIRECT('Appendix B.1'!$B$6&amp;":"&amp;'Appendix B.1'!$B$39)))),MATCH($B47,'Appendix B.1'!$I$5:$M$5,0)))))</f>
        <v>0</v>
      </c>
      <c r="AM47" s="194" cm="1">
        <f t="array" aca="1" ref="AM47" ca="1">IF(ISERROR(SUMPRODUCT(D47:AK47,TRANSPOSE(INDEX('Appendix B.1'!$D$6:$H$39,N(IF(1,ROW(INDIRECT('Appendix B.1'!$B$6&amp;":"&amp;'Appendix B.1'!$B$39)))),MATCH($B47,'Appendix B.1'!$D$5:$H$5,0))))),0,SUMPRODUCT(D47:AK47,TRANSPOSE(INDEX('Appendix B.1'!$D$6:$H$39,N(IF(1,ROW(INDIRECT('Appendix B.1'!$B$6&amp;":"&amp;'Appendix B.1'!$B$39)))),MATCH($B47,'Appendix B.1'!$D$5:$H$5,0)))))</f>
        <v>0</v>
      </c>
      <c r="AN47" s="194">
        <f t="shared" ca="1" si="6"/>
        <v>0</v>
      </c>
      <c r="AO47" s="207">
        <f t="shared" ca="1" si="7"/>
        <v>0</v>
      </c>
      <c r="AP47" s="192">
        <f t="shared" ca="1" si="3"/>
        <v>0</v>
      </c>
      <c r="AQ47" s="200">
        <f t="shared" ca="1" si="4"/>
        <v>0</v>
      </c>
      <c r="AR47" s="196">
        <f t="shared" ca="1" si="5"/>
        <v>0</v>
      </c>
      <c r="AS47" s="198"/>
      <c r="AT47" s="320"/>
    </row>
    <row r="48" spans="1:46" s="47" customFormat="1" x14ac:dyDescent="0.2">
      <c r="A48" s="532">
        <v>41</v>
      </c>
      <c r="B48" s="376"/>
      <c r="C48" s="531" t="str">
        <f>IF('Section 1.k-l'!K5&lt;&gt;0,'Section 1.k-l'!K5,"")</f>
        <v/>
      </c>
      <c r="D48" s="377"/>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485"/>
      <c r="AK48" s="427"/>
      <c r="AL48" s="201" cm="1">
        <f t="array" aca="1" ref="AL48" ca="1">IF(ISERROR(SUMPRODUCT(D48:AK48,TRANSPOSE(INDEX('Appendix B.1'!$I$6:$M$39,N(IF(1,ROW(INDIRECT('Appendix B.1'!$B$6&amp;":"&amp;'Appendix B.1'!$B$39)))),MATCH($B48,'Appendix B.1'!$I$5:$M$5,0))))),0,SUMPRODUCT(D48:AK48,TRANSPOSE(INDEX('Appendix B.1'!$I$6:$M$39,N(IF(1,ROW(INDIRECT('Appendix B.1'!$B$6&amp;":"&amp;'Appendix B.1'!$B$39)))),MATCH($B48,'Appendix B.1'!$I$5:$M$5,0)))))</f>
        <v>0</v>
      </c>
      <c r="AM48" s="193" cm="1">
        <f t="array" aca="1" ref="AM48" ca="1">IF(ISERROR(SUMPRODUCT(D48:AK48,TRANSPOSE(INDEX('Appendix B.1'!$D$6:$H$39,N(IF(1,ROW(INDIRECT('Appendix B.1'!$B$6&amp;":"&amp;'Appendix B.1'!$B$39)))),MATCH($B48,'Appendix B.1'!$D$5:$H$5,0))))),0,SUMPRODUCT(D48:AK48,TRANSPOSE(INDEX('Appendix B.1'!$D$6:$H$39,N(IF(1,ROW(INDIRECT('Appendix B.1'!$B$6&amp;":"&amp;'Appendix B.1'!$B$39)))),MATCH($B48,'Appendix B.1'!$D$5:$H$5,0)))))</f>
        <v>0</v>
      </c>
      <c r="AN48" s="193">
        <f t="shared" ca="1" si="6"/>
        <v>0</v>
      </c>
      <c r="AO48" s="206">
        <f t="shared" ca="1" si="7"/>
        <v>0</v>
      </c>
      <c r="AP48" s="191">
        <f t="shared" ca="1" si="3"/>
        <v>0</v>
      </c>
      <c r="AQ48" s="199">
        <f t="shared" ca="1" si="4"/>
        <v>0</v>
      </c>
      <c r="AR48" s="195">
        <f t="shared" ca="1" si="5"/>
        <v>0</v>
      </c>
      <c r="AS48" s="197"/>
      <c r="AT48" s="321"/>
    </row>
    <row r="49" spans="1:46" s="47" customFormat="1" x14ac:dyDescent="0.2">
      <c r="A49" s="536">
        <v>42</v>
      </c>
      <c r="B49" s="376"/>
      <c r="C49" s="530" t="str">
        <f>IF('Section 1.k-l'!K6&lt;&gt;0,'Section 1.k-l'!K6,"")</f>
        <v/>
      </c>
      <c r="D49" s="377"/>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485"/>
      <c r="AK49" s="427"/>
      <c r="AL49" s="202" cm="1">
        <f t="array" aca="1" ref="AL49" ca="1">IF(ISERROR(SUMPRODUCT(D49:AK49,TRANSPOSE(INDEX('Appendix B.1'!$I$6:$M$39,N(IF(1,ROW(INDIRECT('Appendix B.1'!$B$6&amp;":"&amp;'Appendix B.1'!$B$39)))),MATCH($B49,'Appendix B.1'!$I$5:$M$5,0))))),0,SUMPRODUCT(D49:AK49,TRANSPOSE(INDEX('Appendix B.1'!$I$6:$M$39,N(IF(1,ROW(INDIRECT('Appendix B.1'!$B$6&amp;":"&amp;'Appendix B.1'!$B$39)))),MATCH($B49,'Appendix B.1'!$I$5:$M$5,0)))))</f>
        <v>0</v>
      </c>
      <c r="AM49" s="194" cm="1">
        <f t="array" aca="1" ref="AM49" ca="1">IF(ISERROR(SUMPRODUCT(D49:AK49,TRANSPOSE(INDEX('Appendix B.1'!$D$6:$H$39,N(IF(1,ROW(INDIRECT('Appendix B.1'!$B$6&amp;":"&amp;'Appendix B.1'!$B$39)))),MATCH($B49,'Appendix B.1'!$D$5:$H$5,0))))),0,SUMPRODUCT(D49:AK49,TRANSPOSE(INDEX('Appendix B.1'!$D$6:$H$39,N(IF(1,ROW(INDIRECT('Appendix B.1'!$B$6&amp;":"&amp;'Appendix B.1'!$B$39)))),MATCH($B49,'Appendix B.1'!$D$5:$H$5,0)))))</f>
        <v>0</v>
      </c>
      <c r="AN49" s="194">
        <f t="shared" ca="1" si="6"/>
        <v>0</v>
      </c>
      <c r="AO49" s="207">
        <f t="shared" ca="1" si="7"/>
        <v>0</v>
      </c>
      <c r="AP49" s="192">
        <f t="shared" ca="1" si="3"/>
        <v>0</v>
      </c>
      <c r="AQ49" s="200">
        <f t="shared" ca="1" si="4"/>
        <v>0</v>
      </c>
      <c r="AR49" s="196">
        <f t="shared" ca="1" si="5"/>
        <v>0</v>
      </c>
      <c r="AS49" s="198"/>
      <c r="AT49" s="320"/>
    </row>
    <row r="50" spans="1:46" s="47" customFormat="1" x14ac:dyDescent="0.2">
      <c r="A50" s="532">
        <v>43</v>
      </c>
      <c r="B50" s="376"/>
      <c r="C50" s="531" t="str">
        <f>IF('Section 1.k-l'!K7&lt;&gt;0,'Section 1.k-l'!K7,"")</f>
        <v/>
      </c>
      <c r="D50" s="377"/>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485"/>
      <c r="AK50" s="427"/>
      <c r="AL50" s="201" cm="1">
        <f t="array" aca="1" ref="AL50" ca="1">IF(ISERROR(SUMPRODUCT(D50:AK50,TRANSPOSE(INDEX('Appendix B.1'!$I$6:$M$39,N(IF(1,ROW(INDIRECT('Appendix B.1'!$B$6&amp;":"&amp;'Appendix B.1'!$B$39)))),MATCH($B50,'Appendix B.1'!$I$5:$M$5,0))))),0,SUMPRODUCT(D50:AK50,TRANSPOSE(INDEX('Appendix B.1'!$I$6:$M$39,N(IF(1,ROW(INDIRECT('Appendix B.1'!$B$6&amp;":"&amp;'Appendix B.1'!$B$39)))),MATCH($B50,'Appendix B.1'!$I$5:$M$5,0)))))</f>
        <v>0</v>
      </c>
      <c r="AM50" s="193" cm="1">
        <f t="array" aca="1" ref="AM50" ca="1">IF(ISERROR(SUMPRODUCT(D50:AK50,TRANSPOSE(INDEX('Appendix B.1'!$D$6:$H$39,N(IF(1,ROW(INDIRECT('Appendix B.1'!$B$6&amp;":"&amp;'Appendix B.1'!$B$39)))),MATCH($B50,'Appendix B.1'!$D$5:$H$5,0))))),0,SUMPRODUCT(D50:AK50,TRANSPOSE(INDEX('Appendix B.1'!$D$6:$H$39,N(IF(1,ROW(INDIRECT('Appendix B.1'!$B$6&amp;":"&amp;'Appendix B.1'!$B$39)))),MATCH($B50,'Appendix B.1'!$D$5:$H$5,0)))))</f>
        <v>0</v>
      </c>
      <c r="AN50" s="193">
        <f t="shared" ca="1" si="6"/>
        <v>0</v>
      </c>
      <c r="AO50" s="206">
        <f t="shared" ca="1" si="7"/>
        <v>0</v>
      </c>
      <c r="AP50" s="191">
        <f t="shared" ca="1" si="3"/>
        <v>0</v>
      </c>
      <c r="AQ50" s="199">
        <f t="shared" ca="1" si="4"/>
        <v>0</v>
      </c>
      <c r="AR50" s="195">
        <f t="shared" ca="1" si="5"/>
        <v>0</v>
      </c>
      <c r="AS50" s="197"/>
      <c r="AT50" s="321"/>
    </row>
    <row r="51" spans="1:46" s="47" customFormat="1" x14ac:dyDescent="0.2">
      <c r="A51" s="536">
        <v>44</v>
      </c>
      <c r="B51" s="376"/>
      <c r="C51" s="530" t="str">
        <f>IF('Section 1.k-l'!K8&lt;&gt;0,'Section 1.k-l'!K8,"")</f>
        <v/>
      </c>
      <c r="D51" s="377"/>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485"/>
      <c r="AK51" s="427"/>
      <c r="AL51" s="202" cm="1">
        <f t="array" aca="1" ref="AL51" ca="1">IF(ISERROR(SUMPRODUCT(D51:AK51,TRANSPOSE(INDEX('Appendix B.1'!$I$6:$M$39,N(IF(1,ROW(INDIRECT('Appendix B.1'!$B$6&amp;":"&amp;'Appendix B.1'!$B$39)))),MATCH($B51,'Appendix B.1'!$I$5:$M$5,0))))),0,SUMPRODUCT(D51:AK51,TRANSPOSE(INDEX('Appendix B.1'!$I$6:$M$39,N(IF(1,ROW(INDIRECT('Appendix B.1'!$B$6&amp;":"&amp;'Appendix B.1'!$B$39)))),MATCH($B51,'Appendix B.1'!$I$5:$M$5,0)))))</f>
        <v>0</v>
      </c>
      <c r="AM51" s="194" cm="1">
        <f t="array" aca="1" ref="AM51" ca="1">IF(ISERROR(SUMPRODUCT(D51:AK51,TRANSPOSE(INDEX('Appendix B.1'!$D$6:$H$39,N(IF(1,ROW(INDIRECT('Appendix B.1'!$B$6&amp;":"&amp;'Appendix B.1'!$B$39)))),MATCH($B51,'Appendix B.1'!$D$5:$H$5,0))))),0,SUMPRODUCT(D51:AK51,TRANSPOSE(INDEX('Appendix B.1'!$D$6:$H$39,N(IF(1,ROW(INDIRECT('Appendix B.1'!$B$6&amp;":"&amp;'Appendix B.1'!$B$39)))),MATCH($B51,'Appendix B.1'!$D$5:$H$5,0)))))</f>
        <v>0</v>
      </c>
      <c r="AN51" s="194">
        <f t="shared" ca="1" si="6"/>
        <v>0</v>
      </c>
      <c r="AO51" s="207">
        <f t="shared" ca="1" si="7"/>
        <v>0</v>
      </c>
      <c r="AP51" s="192">
        <f t="shared" ca="1" si="3"/>
        <v>0</v>
      </c>
      <c r="AQ51" s="200">
        <f t="shared" ca="1" si="4"/>
        <v>0</v>
      </c>
      <c r="AR51" s="196">
        <f t="shared" ca="1" si="5"/>
        <v>0</v>
      </c>
      <c r="AS51" s="198"/>
      <c r="AT51" s="320"/>
    </row>
    <row r="52" spans="1:46" s="47" customFormat="1" x14ac:dyDescent="0.2">
      <c r="A52" s="532">
        <v>45</v>
      </c>
      <c r="B52" s="376"/>
      <c r="C52" s="531" t="str">
        <f>IF('Section 1.k-l'!K9&lt;&gt;0,'Section 1.k-l'!K9,"")</f>
        <v/>
      </c>
      <c r="D52" s="377"/>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485"/>
      <c r="AK52" s="427"/>
      <c r="AL52" s="201" cm="1">
        <f t="array" aca="1" ref="AL52" ca="1">IF(ISERROR(SUMPRODUCT(D52:AK52,TRANSPOSE(INDEX('Appendix B.1'!$I$6:$M$39,N(IF(1,ROW(INDIRECT('Appendix B.1'!$B$6&amp;":"&amp;'Appendix B.1'!$B$39)))),MATCH($B52,'Appendix B.1'!$I$5:$M$5,0))))),0,SUMPRODUCT(D52:AK52,TRANSPOSE(INDEX('Appendix B.1'!$I$6:$M$39,N(IF(1,ROW(INDIRECT('Appendix B.1'!$B$6&amp;":"&amp;'Appendix B.1'!$B$39)))),MATCH($B52,'Appendix B.1'!$I$5:$M$5,0)))))</f>
        <v>0</v>
      </c>
      <c r="AM52" s="193" cm="1">
        <f t="array" aca="1" ref="AM52" ca="1">IF(ISERROR(SUMPRODUCT(D52:AK52,TRANSPOSE(INDEX('Appendix B.1'!$D$6:$H$39,N(IF(1,ROW(INDIRECT('Appendix B.1'!$B$6&amp;":"&amp;'Appendix B.1'!$B$39)))),MATCH($B52,'Appendix B.1'!$D$5:$H$5,0))))),0,SUMPRODUCT(D52:AK52,TRANSPOSE(INDEX('Appendix B.1'!$D$6:$H$39,N(IF(1,ROW(INDIRECT('Appendix B.1'!$B$6&amp;":"&amp;'Appendix B.1'!$B$39)))),MATCH($B52,'Appendix B.1'!$D$5:$H$5,0)))))</f>
        <v>0</v>
      </c>
      <c r="AN52" s="193">
        <f t="shared" ca="1" si="6"/>
        <v>0</v>
      </c>
      <c r="AO52" s="206">
        <f t="shared" ca="1" si="7"/>
        <v>0</v>
      </c>
      <c r="AP52" s="191">
        <f t="shared" ca="1" si="3"/>
        <v>0</v>
      </c>
      <c r="AQ52" s="199">
        <f t="shared" ca="1" si="4"/>
        <v>0</v>
      </c>
      <c r="AR52" s="195">
        <f t="shared" ca="1" si="5"/>
        <v>0</v>
      </c>
      <c r="AS52" s="197"/>
      <c r="AT52" s="321"/>
    </row>
    <row r="53" spans="1:46" s="47" customFormat="1" x14ac:dyDescent="0.2">
      <c r="A53" s="536">
        <v>46</v>
      </c>
      <c r="B53" s="376"/>
      <c r="C53" s="530" t="str">
        <f>IF('Section 1.k-l'!K10&lt;&gt;0,'Section 1.k-l'!K10,"")</f>
        <v/>
      </c>
      <c r="D53" s="377"/>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485"/>
      <c r="AK53" s="427"/>
      <c r="AL53" s="202" cm="1">
        <f t="array" aca="1" ref="AL53" ca="1">IF(ISERROR(SUMPRODUCT(D53:AK53,TRANSPOSE(INDEX('Appendix B.1'!$I$6:$M$39,N(IF(1,ROW(INDIRECT('Appendix B.1'!$B$6&amp;":"&amp;'Appendix B.1'!$B$39)))),MATCH($B53,'Appendix B.1'!$I$5:$M$5,0))))),0,SUMPRODUCT(D53:AK53,TRANSPOSE(INDEX('Appendix B.1'!$I$6:$M$39,N(IF(1,ROW(INDIRECT('Appendix B.1'!$B$6&amp;":"&amp;'Appendix B.1'!$B$39)))),MATCH($B53,'Appendix B.1'!$I$5:$M$5,0)))))</f>
        <v>0</v>
      </c>
      <c r="AM53" s="194" cm="1">
        <f t="array" aca="1" ref="AM53" ca="1">IF(ISERROR(SUMPRODUCT(D53:AK53,TRANSPOSE(INDEX('Appendix B.1'!$D$6:$H$39,N(IF(1,ROW(INDIRECT('Appendix B.1'!$B$6&amp;":"&amp;'Appendix B.1'!$B$39)))),MATCH($B53,'Appendix B.1'!$D$5:$H$5,0))))),0,SUMPRODUCT(D53:AK53,TRANSPOSE(INDEX('Appendix B.1'!$D$6:$H$39,N(IF(1,ROW(INDIRECT('Appendix B.1'!$B$6&amp;":"&amp;'Appendix B.1'!$B$39)))),MATCH($B53,'Appendix B.1'!$D$5:$H$5,0)))))</f>
        <v>0</v>
      </c>
      <c r="AN53" s="194">
        <f t="shared" ca="1" si="6"/>
        <v>0</v>
      </c>
      <c r="AO53" s="207">
        <f t="shared" ca="1" si="7"/>
        <v>0</v>
      </c>
      <c r="AP53" s="192">
        <f t="shared" ca="1" si="3"/>
        <v>0</v>
      </c>
      <c r="AQ53" s="200">
        <f t="shared" ca="1" si="4"/>
        <v>0</v>
      </c>
      <c r="AR53" s="196">
        <f t="shared" ca="1" si="5"/>
        <v>0</v>
      </c>
      <c r="AS53" s="198"/>
      <c r="AT53" s="320"/>
    </row>
    <row r="54" spans="1:46" s="47" customFormat="1" x14ac:dyDescent="0.2">
      <c r="A54" s="532">
        <v>47</v>
      </c>
      <c r="B54" s="376"/>
      <c r="C54" s="531" t="str">
        <f>IF('Section 1.k-l'!K11&lt;&gt;0,'Section 1.k-l'!K11,"")</f>
        <v/>
      </c>
      <c r="D54" s="377"/>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485"/>
      <c r="AK54" s="427"/>
      <c r="AL54" s="201" cm="1">
        <f t="array" aca="1" ref="AL54" ca="1">IF(ISERROR(SUMPRODUCT(D54:AK54,TRANSPOSE(INDEX('Appendix B.1'!$I$6:$M$39,N(IF(1,ROW(INDIRECT('Appendix B.1'!$B$6&amp;":"&amp;'Appendix B.1'!$B$39)))),MATCH($B54,'Appendix B.1'!$I$5:$M$5,0))))),0,SUMPRODUCT(D54:AK54,TRANSPOSE(INDEX('Appendix B.1'!$I$6:$M$39,N(IF(1,ROW(INDIRECT('Appendix B.1'!$B$6&amp;":"&amp;'Appendix B.1'!$B$39)))),MATCH($B54,'Appendix B.1'!$I$5:$M$5,0)))))</f>
        <v>0</v>
      </c>
      <c r="AM54" s="193" cm="1">
        <f t="array" aca="1" ref="AM54" ca="1">IF(ISERROR(SUMPRODUCT(D54:AK54,TRANSPOSE(INDEX('Appendix B.1'!$D$6:$H$39,N(IF(1,ROW(INDIRECT('Appendix B.1'!$B$6&amp;":"&amp;'Appendix B.1'!$B$39)))),MATCH($B54,'Appendix B.1'!$D$5:$H$5,0))))),0,SUMPRODUCT(D54:AK54,TRANSPOSE(INDEX('Appendix B.1'!$D$6:$H$39,N(IF(1,ROW(INDIRECT('Appendix B.1'!$B$6&amp;":"&amp;'Appendix B.1'!$B$39)))),MATCH($B54,'Appendix B.1'!$D$5:$H$5,0)))))</f>
        <v>0</v>
      </c>
      <c r="AN54" s="193">
        <f t="shared" ca="1" si="6"/>
        <v>0</v>
      </c>
      <c r="AO54" s="206">
        <f t="shared" ca="1" si="7"/>
        <v>0</v>
      </c>
      <c r="AP54" s="191">
        <f t="shared" ca="1" si="3"/>
        <v>0</v>
      </c>
      <c r="AQ54" s="199">
        <f t="shared" ca="1" si="4"/>
        <v>0</v>
      </c>
      <c r="AR54" s="195">
        <f t="shared" ca="1" si="5"/>
        <v>0</v>
      </c>
      <c r="AS54" s="197"/>
      <c r="AT54" s="321"/>
    </row>
    <row r="55" spans="1:46" s="47" customFormat="1" x14ac:dyDescent="0.2">
      <c r="A55" s="536">
        <v>48</v>
      </c>
      <c r="B55" s="376"/>
      <c r="C55" s="530" t="str">
        <f>IF('Section 1.k-l'!K12&lt;&gt;0,'Section 1.k-l'!K12,"")</f>
        <v/>
      </c>
      <c r="D55" s="377"/>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485"/>
      <c r="AK55" s="427"/>
      <c r="AL55" s="202" cm="1">
        <f t="array" aca="1" ref="AL55" ca="1">IF(ISERROR(SUMPRODUCT(D55:AK55,TRANSPOSE(INDEX('Appendix B.1'!$I$6:$M$39,N(IF(1,ROW(INDIRECT('Appendix B.1'!$B$6&amp;":"&amp;'Appendix B.1'!$B$39)))),MATCH($B55,'Appendix B.1'!$I$5:$M$5,0))))),0,SUMPRODUCT(D55:AK55,TRANSPOSE(INDEX('Appendix B.1'!$I$6:$M$39,N(IF(1,ROW(INDIRECT('Appendix B.1'!$B$6&amp;":"&amp;'Appendix B.1'!$B$39)))),MATCH($B55,'Appendix B.1'!$I$5:$M$5,0)))))</f>
        <v>0</v>
      </c>
      <c r="AM55" s="194" cm="1">
        <f t="array" aca="1" ref="AM55" ca="1">IF(ISERROR(SUMPRODUCT(D55:AK55,TRANSPOSE(INDEX('Appendix B.1'!$D$6:$H$39,N(IF(1,ROW(INDIRECT('Appendix B.1'!$B$6&amp;":"&amp;'Appendix B.1'!$B$39)))),MATCH($B55,'Appendix B.1'!$D$5:$H$5,0))))),0,SUMPRODUCT(D55:AK55,TRANSPOSE(INDEX('Appendix B.1'!$D$6:$H$39,N(IF(1,ROW(INDIRECT('Appendix B.1'!$B$6&amp;":"&amp;'Appendix B.1'!$B$39)))),MATCH($B55,'Appendix B.1'!$D$5:$H$5,0)))))</f>
        <v>0</v>
      </c>
      <c r="AN55" s="194">
        <f t="shared" ca="1" si="6"/>
        <v>0</v>
      </c>
      <c r="AO55" s="207">
        <f t="shared" ca="1" si="7"/>
        <v>0</v>
      </c>
      <c r="AP55" s="192">
        <f t="shared" ca="1" si="3"/>
        <v>0</v>
      </c>
      <c r="AQ55" s="200">
        <f t="shared" ca="1" si="4"/>
        <v>0</v>
      </c>
      <c r="AR55" s="196">
        <f t="shared" ca="1" si="5"/>
        <v>0</v>
      </c>
      <c r="AS55" s="198"/>
      <c r="AT55" s="320"/>
    </row>
    <row r="56" spans="1:46" s="47" customFormat="1" x14ac:dyDescent="0.2">
      <c r="A56" s="532">
        <v>49</v>
      </c>
      <c r="B56" s="376"/>
      <c r="C56" s="531" t="str">
        <f>IF('Section 1.k-l'!K13&lt;&gt;0,'Section 1.k-l'!K13,"")</f>
        <v/>
      </c>
      <c r="D56" s="377"/>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485"/>
      <c r="AK56" s="427"/>
      <c r="AL56" s="201" cm="1">
        <f t="array" aca="1" ref="AL56" ca="1">IF(ISERROR(SUMPRODUCT(D56:AK56,TRANSPOSE(INDEX('Appendix B.1'!$I$6:$M$39,N(IF(1,ROW(INDIRECT('Appendix B.1'!$B$6&amp;":"&amp;'Appendix B.1'!$B$39)))),MATCH($B56,'Appendix B.1'!$I$5:$M$5,0))))),0,SUMPRODUCT(D56:AK56,TRANSPOSE(INDEX('Appendix B.1'!$I$6:$M$39,N(IF(1,ROW(INDIRECT('Appendix B.1'!$B$6&amp;":"&amp;'Appendix B.1'!$B$39)))),MATCH($B56,'Appendix B.1'!$I$5:$M$5,0)))))</f>
        <v>0</v>
      </c>
      <c r="AM56" s="193" cm="1">
        <f t="array" aca="1" ref="AM56" ca="1">IF(ISERROR(SUMPRODUCT(D56:AK56,TRANSPOSE(INDEX('Appendix B.1'!$D$6:$H$39,N(IF(1,ROW(INDIRECT('Appendix B.1'!$B$6&amp;":"&amp;'Appendix B.1'!$B$39)))),MATCH($B56,'Appendix B.1'!$D$5:$H$5,0))))),0,SUMPRODUCT(D56:AK56,TRANSPOSE(INDEX('Appendix B.1'!$D$6:$H$39,N(IF(1,ROW(INDIRECT('Appendix B.1'!$B$6&amp;":"&amp;'Appendix B.1'!$B$39)))),MATCH($B56,'Appendix B.1'!$D$5:$H$5,0)))))</f>
        <v>0</v>
      </c>
      <c r="AN56" s="193">
        <f t="shared" ca="1" si="6"/>
        <v>0</v>
      </c>
      <c r="AO56" s="206">
        <f t="shared" ca="1" si="7"/>
        <v>0</v>
      </c>
      <c r="AP56" s="191">
        <f t="shared" ca="1" si="3"/>
        <v>0</v>
      </c>
      <c r="AQ56" s="199">
        <f t="shared" ca="1" si="4"/>
        <v>0</v>
      </c>
      <c r="AR56" s="195">
        <f t="shared" ca="1" si="5"/>
        <v>0</v>
      </c>
      <c r="AS56" s="197"/>
      <c r="AT56" s="321"/>
    </row>
    <row r="57" spans="1:46" s="47" customFormat="1" x14ac:dyDescent="0.2">
      <c r="A57" s="536">
        <v>50</v>
      </c>
      <c r="B57" s="376"/>
      <c r="C57" s="530" t="str">
        <f>IF('Section 1.k-l'!K14&lt;&gt;0,'Section 1.k-l'!K14,"")</f>
        <v/>
      </c>
      <c r="D57" s="377"/>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485"/>
      <c r="AK57" s="427"/>
      <c r="AL57" s="202" cm="1">
        <f t="array" aca="1" ref="AL57" ca="1">IF(ISERROR(SUMPRODUCT(D57:AK57,TRANSPOSE(INDEX('Appendix B.1'!$I$6:$M$39,N(IF(1,ROW(INDIRECT('Appendix B.1'!$B$6&amp;":"&amp;'Appendix B.1'!$B$39)))),MATCH($B57,'Appendix B.1'!$I$5:$M$5,0))))),0,SUMPRODUCT(D57:AK57,TRANSPOSE(INDEX('Appendix B.1'!$I$6:$M$39,N(IF(1,ROW(INDIRECT('Appendix B.1'!$B$6&amp;":"&amp;'Appendix B.1'!$B$39)))),MATCH($B57,'Appendix B.1'!$I$5:$M$5,0)))))</f>
        <v>0</v>
      </c>
      <c r="AM57" s="194" cm="1">
        <f t="array" aca="1" ref="AM57" ca="1">IF(ISERROR(SUMPRODUCT(D57:AK57,TRANSPOSE(INDEX('Appendix B.1'!$D$6:$H$39,N(IF(1,ROW(INDIRECT('Appendix B.1'!$B$6&amp;":"&amp;'Appendix B.1'!$B$39)))),MATCH($B57,'Appendix B.1'!$D$5:$H$5,0))))),0,SUMPRODUCT(D57:AK57,TRANSPOSE(INDEX('Appendix B.1'!$D$6:$H$39,N(IF(1,ROW(INDIRECT('Appendix B.1'!$B$6&amp;":"&amp;'Appendix B.1'!$B$39)))),MATCH($B57,'Appendix B.1'!$D$5:$H$5,0)))))</f>
        <v>0</v>
      </c>
      <c r="AN57" s="194">
        <f t="shared" ca="1" si="6"/>
        <v>0</v>
      </c>
      <c r="AO57" s="207">
        <f t="shared" ca="1" si="7"/>
        <v>0</v>
      </c>
      <c r="AP57" s="192">
        <f t="shared" ca="1" si="3"/>
        <v>0</v>
      </c>
      <c r="AQ57" s="200">
        <f ca="1">+AP57*$AQ$6</f>
        <v>0</v>
      </c>
      <c r="AR57" s="196">
        <f t="shared" ca="1" si="5"/>
        <v>0</v>
      </c>
      <c r="AS57" s="198"/>
      <c r="AT57" s="320"/>
    </row>
    <row r="58" spans="1:46" s="47" customFormat="1" x14ac:dyDescent="0.2">
      <c r="A58" s="533" t="s">
        <v>171</v>
      </c>
      <c r="B58" s="379"/>
      <c r="C58" s="534" t="s">
        <v>309</v>
      </c>
      <c r="D58" s="377"/>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485"/>
      <c r="AK58" s="427"/>
      <c r="AL58" s="201" cm="1">
        <f t="array" aca="1" ref="AL58" ca="1">IF(ISERROR(SUMPRODUCT(D58:AK58,TRANSPOSE(INDEX('Appendix B.1'!$I$6:$M$39,N(IF(1,ROW(INDIRECT('Appendix B.1'!$B$6&amp;":"&amp;'Appendix B.1'!$B$39)))),MATCH($B58,'Appendix B.1'!$I$5:$M$5,0))))),0,SUMPRODUCT(D58:AK58,TRANSPOSE(INDEX('Appendix B.1'!$I$6:$M$39,N(IF(1,ROW(INDIRECT('Appendix B.1'!$B$6&amp;":"&amp;'Appendix B.1'!$B$39)))),MATCH($B58,'Appendix B.1'!$I$5:$M$5,0)))))</f>
        <v>0</v>
      </c>
      <c r="AM58" s="193" cm="1">
        <f t="array" aca="1" ref="AM58" ca="1">IF(ISERROR(SUMPRODUCT(D58:AK58,TRANSPOSE(INDEX('Appendix B.1'!$D$6:$H$39,N(IF(1,ROW(INDIRECT('Appendix B.1'!$B$6&amp;":"&amp;'Appendix B.1'!$B$39)))),MATCH($B58,'Appendix B.1'!$D$5:$H$5,0))))),0,SUMPRODUCT(D58:AK58,TRANSPOSE(INDEX('Appendix B.1'!$D$6:$H$39,N(IF(1,ROW(INDIRECT('Appendix B.1'!$B$6&amp;":"&amp;'Appendix B.1'!$B$39)))),MATCH($B58,'Appendix B.1'!$D$5:$H$5,0)))))</f>
        <v>0</v>
      </c>
      <c r="AN58" s="193">
        <f t="shared" ca="1" si="6"/>
        <v>0</v>
      </c>
      <c r="AO58" s="206">
        <f t="shared" ca="1" si="7"/>
        <v>0</v>
      </c>
      <c r="AP58" s="191">
        <f t="shared" ca="1" si="3"/>
        <v>0</v>
      </c>
      <c r="AQ58" s="199">
        <f ca="1">+AP58*$AQ$6</f>
        <v>0</v>
      </c>
      <c r="AR58" s="195">
        <f t="shared" ca="1" si="5"/>
        <v>0</v>
      </c>
      <c r="AS58" s="197"/>
      <c r="AT58" s="321"/>
    </row>
    <row r="59" spans="1:46" s="47" customFormat="1" x14ac:dyDescent="0.2">
      <c r="A59" s="535" t="s">
        <v>171</v>
      </c>
      <c r="B59" s="379"/>
      <c r="C59" s="530" t="s">
        <v>309</v>
      </c>
      <c r="D59" s="377"/>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485"/>
      <c r="AK59" s="427"/>
      <c r="AL59" s="202" cm="1">
        <f t="array" aca="1" ref="AL59" ca="1">IF(ISERROR(SUMPRODUCT(D59:AK59,TRANSPOSE(INDEX('Appendix B.1'!$I$6:$M$39,N(IF(1,ROW(INDIRECT('Appendix B.1'!$B$6&amp;":"&amp;'Appendix B.1'!$B$39)))),MATCH($B59,'Appendix B.1'!$I$5:$M$5,0))))),0,SUMPRODUCT(D59:AK59,TRANSPOSE(INDEX('Appendix B.1'!$I$6:$M$39,N(IF(1,ROW(INDIRECT('Appendix B.1'!$B$6&amp;":"&amp;'Appendix B.1'!$B$39)))),MATCH($B59,'Appendix B.1'!$I$5:$M$5,0)))))</f>
        <v>0</v>
      </c>
      <c r="AM59" s="194" cm="1">
        <f t="array" aca="1" ref="AM59" ca="1">IF(ISERROR(SUMPRODUCT(D59:AK59,TRANSPOSE(INDEX('Appendix B.1'!$D$6:$H$39,N(IF(1,ROW(INDIRECT('Appendix B.1'!$B$6&amp;":"&amp;'Appendix B.1'!$B$39)))),MATCH($B59,'Appendix B.1'!$D$5:$H$5,0))))),0,SUMPRODUCT(D59:AK59,TRANSPOSE(INDEX('Appendix B.1'!$D$6:$H$39,N(IF(1,ROW(INDIRECT('Appendix B.1'!$B$6&amp;":"&amp;'Appendix B.1'!$B$39)))),MATCH($B59,'Appendix B.1'!$D$5:$H$5,0)))))</f>
        <v>0</v>
      </c>
      <c r="AN59" s="194">
        <f t="shared" ca="1" si="6"/>
        <v>0</v>
      </c>
      <c r="AO59" s="207">
        <f t="shared" ca="1" si="7"/>
        <v>0</v>
      </c>
      <c r="AP59" s="192">
        <f t="shared" ref="AP59:AP61" ca="1" si="8">+SUM(AL59:AO59)</f>
        <v>0</v>
      </c>
      <c r="AQ59" s="200">
        <f t="shared" ref="AQ59:AQ61" ca="1" si="9">+AP59*$AQ$6</f>
        <v>0</v>
      </c>
      <c r="AR59" s="196">
        <f t="shared" ref="AR59:AR61" ca="1" si="10">+AQ59-AS59</f>
        <v>0</v>
      </c>
      <c r="AS59" s="198"/>
      <c r="AT59" s="320"/>
    </row>
    <row r="60" spans="1:46" s="47" customFormat="1" x14ac:dyDescent="0.2">
      <c r="A60" s="533" t="s">
        <v>171</v>
      </c>
      <c r="B60" s="379"/>
      <c r="C60" s="534" t="s">
        <v>309</v>
      </c>
      <c r="D60" s="377"/>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485"/>
      <c r="AK60" s="427"/>
      <c r="AL60" s="201" cm="1">
        <f t="array" aca="1" ref="AL60" ca="1">IF(ISERROR(SUMPRODUCT(D60:AK60,TRANSPOSE(INDEX('Appendix B.1'!$I$6:$M$39,N(IF(1,ROW(INDIRECT('Appendix B.1'!$B$6&amp;":"&amp;'Appendix B.1'!$B$39)))),MATCH($B60,'Appendix B.1'!$I$5:$M$5,0))))),0,SUMPRODUCT(D60:AK60,TRANSPOSE(INDEX('Appendix B.1'!$I$6:$M$39,N(IF(1,ROW(INDIRECT('Appendix B.1'!$B$6&amp;":"&amp;'Appendix B.1'!$B$39)))),MATCH($B60,'Appendix B.1'!$I$5:$M$5,0)))))</f>
        <v>0</v>
      </c>
      <c r="AM60" s="193" cm="1">
        <f t="array" aca="1" ref="AM60" ca="1">IF(ISERROR(SUMPRODUCT(D60:AK60,TRANSPOSE(INDEX('Appendix B.1'!$D$6:$H$39,N(IF(1,ROW(INDIRECT('Appendix B.1'!$B$6&amp;":"&amp;'Appendix B.1'!$B$39)))),MATCH($B60,'Appendix B.1'!$D$5:$H$5,0))))),0,SUMPRODUCT(D60:AK60,TRANSPOSE(INDEX('Appendix B.1'!$D$6:$H$39,N(IF(1,ROW(INDIRECT('Appendix B.1'!$B$6&amp;":"&amp;'Appendix B.1'!$B$39)))),MATCH($B60,'Appendix B.1'!$D$5:$H$5,0)))))</f>
        <v>0</v>
      </c>
      <c r="AN60" s="193">
        <f t="shared" ca="1" si="6"/>
        <v>0</v>
      </c>
      <c r="AO60" s="206">
        <f t="shared" ca="1" si="7"/>
        <v>0</v>
      </c>
      <c r="AP60" s="191">
        <f t="shared" ref="AP60" ca="1" si="11">+SUM(AL60:AO60)</f>
        <v>0</v>
      </c>
      <c r="AQ60" s="199">
        <f t="shared" ref="AQ60" ca="1" si="12">+AP60*$AQ$6</f>
        <v>0</v>
      </c>
      <c r="AR60" s="195">
        <f t="shared" ref="AR60" ca="1" si="13">+AQ60-AS60</f>
        <v>0</v>
      </c>
      <c r="AS60" s="197"/>
      <c r="AT60" s="321"/>
    </row>
    <row r="61" spans="1:46" s="47" customFormat="1" ht="13.5" thickBot="1" x14ac:dyDescent="0.25">
      <c r="A61" s="535" t="s">
        <v>171</v>
      </c>
      <c r="B61" s="380"/>
      <c r="C61" s="530" t="s">
        <v>309</v>
      </c>
      <c r="D61" s="377"/>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485"/>
      <c r="AK61" s="503"/>
      <c r="AL61" s="202" cm="1">
        <f t="array" aca="1" ref="AL61" ca="1">IF(ISERROR(SUMPRODUCT(D61:AK61,TRANSPOSE(INDEX('Appendix B.1'!$I$6:$M$39,N(IF(1,ROW(INDIRECT('Appendix B.1'!$B$6&amp;":"&amp;'Appendix B.1'!$B$39)))),MATCH($B61,'Appendix B.1'!$I$5:$M$5,0))))),0,SUMPRODUCT(D61:AK61,TRANSPOSE(INDEX('Appendix B.1'!$I$6:$M$39,N(IF(1,ROW(INDIRECT('Appendix B.1'!$B$6&amp;":"&amp;'Appendix B.1'!$B$39)))),MATCH($B61,'Appendix B.1'!$I$5:$M$5,0)))))</f>
        <v>0</v>
      </c>
      <c r="AM61" s="194" cm="1">
        <f t="array" aca="1" ref="AM61" ca="1">IF(ISERROR(SUMPRODUCT(D61:AK61,TRANSPOSE(INDEX('Appendix B.1'!$D$6:$H$39,N(IF(1,ROW(INDIRECT('Appendix B.1'!$B$6&amp;":"&amp;'Appendix B.1'!$B$39)))),MATCH($B61,'Appendix B.1'!$D$5:$H$5,0))))),0,SUMPRODUCT(D61:AK61,TRANSPOSE(INDEX('Appendix B.1'!$D$6:$H$39,N(IF(1,ROW(INDIRECT('Appendix B.1'!$B$6&amp;":"&amp;'Appendix B.1'!$B$39)))),MATCH($B61,'Appendix B.1'!$D$5:$H$5,0)))))</f>
        <v>0</v>
      </c>
      <c r="AN61" s="194">
        <f t="shared" ca="1" si="6"/>
        <v>0</v>
      </c>
      <c r="AO61" s="207">
        <f t="shared" ca="1" si="7"/>
        <v>0</v>
      </c>
      <c r="AP61" s="489">
        <f t="shared" ca="1" si="8"/>
        <v>0</v>
      </c>
      <c r="AQ61" s="490">
        <f t="shared" ca="1" si="9"/>
        <v>0</v>
      </c>
      <c r="AR61" s="491">
        <f t="shared" ca="1" si="10"/>
        <v>0</v>
      </c>
      <c r="AS61" s="480"/>
      <c r="AT61" s="481"/>
    </row>
    <row r="62" spans="1:46" s="47" customFormat="1" ht="18" customHeight="1" thickTop="1" thickBot="1" x14ac:dyDescent="0.25">
      <c r="A62" s="798" t="s">
        <v>310</v>
      </c>
      <c r="B62" s="799"/>
      <c r="C62" s="799"/>
      <c r="D62" s="375">
        <f t="shared" ref="D62:AK62" si="14">SUM(D8:D61)</f>
        <v>0</v>
      </c>
      <c r="E62" s="375">
        <f t="shared" si="14"/>
        <v>0</v>
      </c>
      <c r="F62" s="375">
        <f t="shared" si="14"/>
        <v>0</v>
      </c>
      <c r="G62" s="375">
        <f t="shared" si="14"/>
        <v>0</v>
      </c>
      <c r="H62" s="375">
        <f t="shared" si="14"/>
        <v>0</v>
      </c>
      <c r="I62" s="375">
        <f t="shared" si="14"/>
        <v>0</v>
      </c>
      <c r="J62" s="375">
        <f t="shared" si="14"/>
        <v>0</v>
      </c>
      <c r="K62" s="375">
        <f t="shared" si="14"/>
        <v>0</v>
      </c>
      <c r="L62" s="375">
        <f t="shared" si="14"/>
        <v>0</v>
      </c>
      <c r="M62" s="375">
        <f t="shared" si="14"/>
        <v>0</v>
      </c>
      <c r="N62" s="375">
        <f t="shared" si="14"/>
        <v>0</v>
      </c>
      <c r="O62" s="375">
        <f t="shared" si="14"/>
        <v>0</v>
      </c>
      <c r="P62" s="375">
        <f t="shared" si="14"/>
        <v>0</v>
      </c>
      <c r="Q62" s="375">
        <f t="shared" si="14"/>
        <v>0</v>
      </c>
      <c r="R62" s="375">
        <f t="shared" si="14"/>
        <v>0</v>
      </c>
      <c r="S62" s="375">
        <f t="shared" si="14"/>
        <v>0</v>
      </c>
      <c r="T62" s="375">
        <f t="shared" si="14"/>
        <v>0</v>
      </c>
      <c r="U62" s="375">
        <f t="shared" si="14"/>
        <v>0</v>
      </c>
      <c r="V62" s="375">
        <f t="shared" si="14"/>
        <v>0</v>
      </c>
      <c r="W62" s="375">
        <f t="shared" si="14"/>
        <v>0</v>
      </c>
      <c r="X62" s="375">
        <f t="shared" si="14"/>
        <v>0</v>
      </c>
      <c r="Y62" s="375">
        <f t="shared" si="14"/>
        <v>0</v>
      </c>
      <c r="Z62" s="375">
        <f t="shared" si="14"/>
        <v>0</v>
      </c>
      <c r="AA62" s="375">
        <f t="shared" si="14"/>
        <v>0</v>
      </c>
      <c r="AB62" s="375">
        <f t="shared" si="14"/>
        <v>0</v>
      </c>
      <c r="AC62" s="375">
        <f t="shared" si="14"/>
        <v>0</v>
      </c>
      <c r="AD62" s="375">
        <f t="shared" si="14"/>
        <v>0</v>
      </c>
      <c r="AE62" s="375">
        <f t="shared" si="14"/>
        <v>0</v>
      </c>
      <c r="AF62" s="375">
        <f t="shared" si="14"/>
        <v>0</v>
      </c>
      <c r="AG62" s="375">
        <f t="shared" si="14"/>
        <v>0</v>
      </c>
      <c r="AH62" s="375">
        <f t="shared" si="14"/>
        <v>0</v>
      </c>
      <c r="AI62" s="375">
        <f>SUM(AI8:AI61)</f>
        <v>0</v>
      </c>
      <c r="AJ62" s="486">
        <f>SUM(AJ8:AJ61)</f>
        <v>0</v>
      </c>
      <c r="AK62" s="428">
        <f t="shared" si="14"/>
        <v>0</v>
      </c>
      <c r="AL62" s="796" t="s">
        <v>188</v>
      </c>
      <c r="AM62" s="796"/>
      <c r="AN62" s="796"/>
      <c r="AO62" s="797"/>
      <c r="AP62" s="211">
        <f ca="1">SUM(AP8:AP61)</f>
        <v>0</v>
      </c>
      <c r="AQ62" s="203">
        <f ca="1">+AP62*$AQ$6</f>
        <v>0</v>
      </c>
      <c r="AR62" s="204">
        <f ca="1">+AQ62-AS62</f>
        <v>0</v>
      </c>
      <c r="AS62" s="205">
        <f>+SUM(AS8:AS61)</f>
        <v>0</v>
      </c>
      <c r="AT62" s="369"/>
    </row>
    <row r="63" spans="1:46" ht="13.5" thickTop="1" x14ac:dyDescent="0.2">
      <c r="AK63" s="429"/>
      <c r="AL63" s="430"/>
    </row>
    <row r="67" spans="1:45" x14ac:dyDescent="0.2">
      <c r="A67" s="478"/>
      <c r="B67" t="s">
        <v>311</v>
      </c>
      <c r="AS67" s="154"/>
    </row>
    <row r="68" spans="1:45" x14ac:dyDescent="0.2">
      <c r="A68" s="479" t="s">
        <v>312</v>
      </c>
      <c r="B68" t="s">
        <v>313</v>
      </c>
    </row>
  </sheetData>
  <mergeCells count="14">
    <mergeCell ref="AL62:AO62"/>
    <mergeCell ref="A62:C62"/>
    <mergeCell ref="AT4:AT6"/>
    <mergeCell ref="AL5:AL6"/>
    <mergeCell ref="AM5:AM6"/>
    <mergeCell ref="AP5:AP6"/>
    <mergeCell ref="AR5:AR6"/>
    <mergeCell ref="AS5:AS6"/>
    <mergeCell ref="A4:A6"/>
    <mergeCell ref="B4:B6"/>
    <mergeCell ref="C4:C6"/>
    <mergeCell ref="D4:AK4"/>
    <mergeCell ref="AL4:AP4"/>
    <mergeCell ref="AQ4:AS4"/>
  </mergeCells>
  <phoneticPr fontId="68" type="noConversion"/>
  <dataValidations count="1">
    <dataValidation type="list" allowBlank="1" showInputMessage="1" showErrorMessage="1" sqref="B8:B61" xr:uid="{E1BC40B4-4131-4849-BFA5-1CCC6F56B3F5}">
      <formula1>PartAgencies</formula1>
    </dataValidation>
  </dataValidations>
  <pageMargins left="0.5" right="0.5" top="0.95" bottom="0.5" header="0.3" footer="0.3"/>
  <pageSetup paperSize="3" fitToWidth="0" orientation="landscape" blackAndWhite="1" r:id="rId1"/>
  <headerFooter>
    <oddHeader>&amp;L&amp;"Arial,Bold"
APPENDIX B: AGENCY IMPROVEMENT CALCULATIONS&amp;RINSERT Project Name</oddHeader>
    <oddFooter>&amp;C&amp;P</oddFooter>
  </headerFooter>
  <colBreaks count="1" manualBreakCount="1">
    <brk id="37" min="1" max="68" man="1"/>
  </colBreak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3" id="{00000000-000E-0000-0E00-000002000000}">
            <xm:f>LOOKUP!$S$36=TRUE</xm:f>
            <x14:dxf>
              <font>
                <strike val="0"/>
              </font>
              <fill>
                <patternFill>
                  <bgColor theme="1"/>
                </patternFill>
              </fill>
            </x14:dxf>
          </x14:cfRule>
          <xm:sqref>AG8:AJ61</xm:sqref>
        </x14:conditionalFormatting>
        <x14:conditionalFormatting xmlns:xm="http://schemas.microsoft.com/office/excel/2006/main">
          <x14:cfRule type="expression" priority="4" id="{5FDA2287-E352-4103-A523-55BA4E9D8ECF}">
            <xm:f>AND(NOT(ISBLANK(D8)),INDEX('Appendix B.1'!$D$6:$H$31,MATCH(D$6,'Appendix B.1'!$B$6:$B$31,0),MATCH($B8,'Appendix B.1'!$D$5:$H$5,0))=0)</xm:f>
            <x14:dxf>
              <font>
                <color auto="1"/>
              </font>
              <fill>
                <patternFill>
                  <bgColor rgb="FFFFC000"/>
                </patternFill>
              </fill>
            </x14:dxf>
          </x14:cfRule>
          <xm:sqref>D8:AK61</xm:sqref>
        </x14:conditionalFormatting>
        <x14:conditionalFormatting xmlns:xm="http://schemas.microsoft.com/office/excel/2006/main">
          <x14:cfRule type="expression" priority="2" id="{AB126A04-1079-410F-A146-184624923054}">
            <xm:f>LOOKUP!$R$36=TRUE</xm:f>
            <x14:dxf>
              <font>
                <strike/>
              </font>
              <fill>
                <patternFill>
                  <bgColor theme="1"/>
                </patternFill>
              </fill>
            </x14:dxf>
          </x14:cfRule>
          <xm:sqref>D8:AF61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5A733-BCC8-434B-85A9-55FA88E17036}">
  <dimension ref="A1:AO67"/>
  <sheetViews>
    <sheetView zoomScale="80" zoomScaleNormal="80" workbookViewId="0">
      <pane xSplit="3" ySplit="6" topLeftCell="D7" activePane="bottomRight" state="frozen"/>
      <selection pane="topRight" sqref="A1:A17"/>
      <selection pane="bottomLeft" sqref="A1:A17"/>
      <selection pane="bottomRight" activeCell="C7" sqref="C7"/>
    </sheetView>
  </sheetViews>
  <sheetFormatPr defaultRowHeight="12.75" outlineLevelCol="1" x14ac:dyDescent="0.2"/>
  <cols>
    <col min="1" max="1" width="5.5703125" customWidth="1"/>
    <col min="2" max="2" width="16.28515625" bestFit="1" customWidth="1"/>
    <col min="3" max="3" width="33.85546875" customWidth="1"/>
    <col min="4" max="27" width="5.140625" style="180" customWidth="1"/>
    <col min="28" max="29" width="5.140625" style="180" customWidth="1" outlineLevel="1"/>
    <col min="30" max="32" width="5.140625" style="180" customWidth="1"/>
    <col min="33" max="37" width="5.140625" style="180" customWidth="1" outlineLevel="1"/>
    <col min="38" max="38" width="9.7109375" customWidth="1"/>
    <col min="39" max="39" width="61.28515625" customWidth="1"/>
  </cols>
  <sheetData>
    <row r="1" spans="1:39" x14ac:dyDescent="0.2">
      <c r="D1" s="495"/>
    </row>
    <row r="2" spans="1:39" x14ac:dyDescent="0.2">
      <c r="A2" s="239" t="s">
        <v>314</v>
      </c>
      <c r="D2" s="495"/>
    </row>
    <row r="3" spans="1:39" ht="7.9" customHeight="1" thickBot="1" x14ac:dyDescent="0.25">
      <c r="D3" s="496"/>
    </row>
    <row r="4" spans="1:39" ht="12.75" customHeight="1" x14ac:dyDescent="0.2">
      <c r="A4" s="825" t="s">
        <v>265</v>
      </c>
      <c r="B4" s="827" t="s">
        <v>266</v>
      </c>
      <c r="C4" s="684" t="s">
        <v>180</v>
      </c>
      <c r="D4" s="820" t="s">
        <v>267</v>
      </c>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30"/>
      <c r="AL4" s="831" t="s">
        <v>315</v>
      </c>
      <c r="AM4" s="800" t="s">
        <v>269</v>
      </c>
    </row>
    <row r="5" spans="1:39" ht="120" customHeight="1" x14ac:dyDescent="0.2">
      <c r="A5" s="826"/>
      <c r="B5" s="828"/>
      <c r="C5" s="829"/>
      <c r="D5" s="276" t="str">
        <f>'Appendix B.2'!D5</f>
        <v>Above ground (e.g. wireless, cellular, etc.)</v>
      </c>
      <c r="E5" s="277" t="str">
        <f>'Appendix B.2'!E5</f>
        <v>Fiber Optic underground</v>
      </c>
      <c r="F5" s="450" t="str">
        <f>'Appendix B.2'!F5</f>
        <v>All other (e.g. copper, aerial fiber, GPS, etc.)</v>
      </c>
      <c r="G5" s="276" t="str">
        <f>'Appendix B.2'!G5</f>
        <v>ATC signal controller</v>
      </c>
      <c r="H5" s="277" t="str">
        <f>'Appendix B.2'!H5</f>
        <v>Signal cabinet on existing foundation</v>
      </c>
      <c r="I5" s="277" t="str">
        <f>'Appendix B.2'!I5</f>
        <v>Signal cabinet on new foundation</v>
      </c>
      <c r="J5" s="277" t="str">
        <f>'Appendix B.2'!J5</f>
        <v>BBS/USP (attached)</v>
      </c>
      <c r="K5" s="277" t="str">
        <f>'Appendix B.2'!K5</f>
        <v>BBS/UPS on existing foundation</v>
      </c>
      <c r="L5" s="277" t="str">
        <f>'Appendix B.2'!L5</f>
        <v>BBS/UPS on new foundation</v>
      </c>
      <c r="M5" s="277" t="str">
        <f>'Appendix B.2'!M5</f>
        <v>CCTV</v>
      </c>
      <c r="N5" s="277" t="str">
        <f>'Appendix B.2'!N5</f>
        <v>Vehicle detection (ATSPM inputs + counts)</v>
      </c>
      <c r="O5" s="277" t="str">
        <f>'Appendix B.2'!O5</f>
        <v>Vehicle detection (ATSPM inputs)</v>
      </c>
      <c r="P5" s="277" t="str">
        <f>'Appendix B.2'!P5</f>
        <v>Vehicle detection + bicycle detection</v>
      </c>
      <c r="Q5" s="277" t="str">
        <f>'Appendix B.2'!Q5</f>
        <v>Vehicle detection</v>
      </c>
      <c r="R5" s="277" t="str">
        <f>'Appendix B.2'!R5</f>
        <v>Bicycle detection</v>
      </c>
      <c r="S5" s="277" t="str">
        <f>'Appendix B.2'!S5</f>
        <v>Pedestrian detection (audible)</v>
      </c>
      <c r="T5" s="277" t="str">
        <f>'Appendix B.2'!T5</f>
        <v>Pedestrian detection</v>
      </c>
      <c r="U5" s="277" t="str">
        <f>'Appendix B.2'!U5</f>
        <v>Active transportation/pedestrian safety</v>
      </c>
      <c r="V5" s="277" t="str">
        <f>'Appendix B.2'!V5</f>
        <v>Transit Signal Priority</v>
      </c>
      <c r="W5" s="277" t="str">
        <f>'Appendix B.2'!W5</f>
        <v>EVP (hybrid or GPS)</v>
      </c>
      <c r="X5" s="277" t="str">
        <f>'Appendix B.2'!X5</f>
        <v>EVP (infrared)</v>
      </c>
      <c r="Y5" s="277" t="str">
        <f>'Appendix B.2'!Y5</f>
        <v>Speed feedback signs (existing post)</v>
      </c>
      <c r="Z5" s="277" t="str">
        <f>'Appendix B.2'!Z5</f>
        <v>Speed feedback signs (new post)</v>
      </c>
      <c r="AA5" s="450" t="str">
        <f>'Appendix B.2'!AA5</f>
        <v>Signal Performance Monitoring</v>
      </c>
      <c r="AB5" s="276" t="str">
        <f>'Appendix B.2'!AB5</f>
        <v>Channelization</v>
      </c>
      <c r="AC5" s="450" t="str">
        <f>'Appendix B.2'!AC5</f>
        <v>Signal phasing improvement</v>
      </c>
      <c r="AD5" s="446" t="str">
        <f>'Appendix B.2'!AD5</f>
        <v>Central System (server, licenses, workstations)</v>
      </c>
      <c r="AE5" s="277" t="str">
        <f>'Appendix B.2'!AE5</f>
        <v>Display (video wall, VMS, etc.)</v>
      </c>
      <c r="AF5" s="450" t="str">
        <f>'Appendix B.2'!AF5</f>
        <v>UPS for TMC</v>
      </c>
      <c r="AG5" s="446" t="str">
        <f>'Appendix B.2'!AG5</f>
        <v>Timing Only</v>
      </c>
      <c r="AH5" s="277" t="str">
        <f>'Appendix B.2'!AH5</f>
        <v>Timing + Traffic Responsive (license only)</v>
      </c>
      <c r="AI5" s="515" t="str">
        <f>'Appendix B.2'!AI5</f>
        <v>Timing + Peer-to-Peer (configuration only)</v>
      </c>
      <c r="AJ5" s="450" t="str">
        <f>'Appendix B.2'!AJ5</f>
        <v>Timing + Traffic Adaptive (license only)</v>
      </c>
      <c r="AK5" s="497" t="str">
        <f>'Appendix B.2'!AK5</f>
        <v>Caltrans Cooperative Agreement</v>
      </c>
      <c r="AL5" s="832"/>
      <c r="AM5" s="801"/>
    </row>
    <row r="6" spans="1:39" ht="13.5" thickBot="1" x14ac:dyDescent="0.25">
      <c r="A6" s="826"/>
      <c r="B6" s="828"/>
      <c r="C6" s="829"/>
      <c r="D6" s="834" t="s">
        <v>316</v>
      </c>
      <c r="E6" s="835"/>
      <c r="F6" s="836"/>
      <c r="G6" s="834" t="s">
        <v>317</v>
      </c>
      <c r="H6" s="835"/>
      <c r="I6" s="835"/>
      <c r="J6" s="835"/>
      <c r="K6" s="835"/>
      <c r="L6" s="835"/>
      <c r="M6" s="835"/>
      <c r="N6" s="835"/>
      <c r="O6" s="835"/>
      <c r="P6" s="835"/>
      <c r="Q6" s="835"/>
      <c r="R6" s="835"/>
      <c r="S6" s="835"/>
      <c r="T6" s="835"/>
      <c r="U6" s="835"/>
      <c r="V6" s="835"/>
      <c r="W6" s="835"/>
      <c r="X6" s="835"/>
      <c r="Y6" s="835"/>
      <c r="Z6" s="835"/>
      <c r="AA6" s="836"/>
      <c r="AB6" s="834" t="s">
        <v>318</v>
      </c>
      <c r="AC6" s="836"/>
      <c r="AD6" s="835" t="s">
        <v>319</v>
      </c>
      <c r="AE6" s="835"/>
      <c r="AF6" s="836"/>
      <c r="AG6" s="837" t="s">
        <v>320</v>
      </c>
      <c r="AH6" s="837"/>
      <c r="AI6" s="837"/>
      <c r="AJ6" s="837"/>
      <c r="AK6" s="498" t="s">
        <v>321</v>
      </c>
      <c r="AL6" s="833"/>
      <c r="AM6" s="802"/>
    </row>
    <row r="7" spans="1:39" s="47" customFormat="1" x14ac:dyDescent="0.2">
      <c r="A7" s="457">
        <f>'Appendix B.2'!A8</f>
        <v>1</v>
      </c>
      <c r="B7" s="458" t="str">
        <f>'Appendix B.2'!B8</f>
        <v>Select an Agency</v>
      </c>
      <c r="C7" s="459" t="str">
        <f>'Appendix B.2'!C8</f>
        <v/>
      </c>
      <c r="D7" s="439"/>
      <c r="E7" s="440"/>
      <c r="F7" s="451"/>
      <c r="G7" s="439"/>
      <c r="H7" s="440"/>
      <c r="I7" s="440"/>
      <c r="J7" s="440"/>
      <c r="K7" s="440"/>
      <c r="L7" s="440"/>
      <c r="M7" s="440"/>
      <c r="N7" s="440"/>
      <c r="O7" s="440"/>
      <c r="P7" s="440"/>
      <c r="Q7" s="440"/>
      <c r="R7" s="440"/>
      <c r="S7" s="440"/>
      <c r="T7" s="440"/>
      <c r="U7" s="440"/>
      <c r="V7" s="440"/>
      <c r="W7" s="440"/>
      <c r="X7" s="440"/>
      <c r="Y7" s="440"/>
      <c r="Z7" s="440"/>
      <c r="AA7" s="451"/>
      <c r="AB7" s="439"/>
      <c r="AC7" s="451"/>
      <c r="AD7" s="447"/>
      <c r="AE7" s="440"/>
      <c r="AF7" s="451"/>
      <c r="AG7" s="447"/>
      <c r="AH7" s="440"/>
      <c r="AI7" s="440"/>
      <c r="AJ7" s="499"/>
      <c r="AK7" s="500"/>
      <c r="AL7" s="454" t="str">
        <f t="shared" ref="AL7:AL38" si="0">+IF(SUM(D7:AK7)=0,"",AVERAGE(D7:AK7))</f>
        <v/>
      </c>
      <c r="AM7" s="438"/>
    </row>
    <row r="8" spans="1:39" s="47" customFormat="1" x14ac:dyDescent="0.2">
      <c r="A8" s="460">
        <f>'Appendix B.2'!A9</f>
        <v>2</v>
      </c>
      <c r="B8" s="461">
        <f>'Appendix B.2'!B9</f>
        <v>0</v>
      </c>
      <c r="C8" s="462" t="str">
        <f>'Appendix B.2'!C9</f>
        <v/>
      </c>
      <c r="D8" s="441"/>
      <c r="E8" s="442"/>
      <c r="F8" s="452"/>
      <c r="G8" s="441"/>
      <c r="H8" s="442"/>
      <c r="I8" s="442"/>
      <c r="J8" s="442"/>
      <c r="K8" s="442"/>
      <c r="L8" s="442"/>
      <c r="M8" s="442"/>
      <c r="N8" s="442"/>
      <c r="O8" s="442"/>
      <c r="P8" s="442"/>
      <c r="Q8" s="442"/>
      <c r="R8" s="442"/>
      <c r="S8" s="442"/>
      <c r="T8" s="442"/>
      <c r="U8" s="442"/>
      <c r="V8" s="442"/>
      <c r="W8" s="442"/>
      <c r="X8" s="442"/>
      <c r="Y8" s="442"/>
      <c r="Z8" s="442"/>
      <c r="AA8" s="452"/>
      <c r="AB8" s="441"/>
      <c r="AC8" s="452"/>
      <c r="AD8" s="448"/>
      <c r="AE8" s="442"/>
      <c r="AF8" s="452"/>
      <c r="AG8" s="448"/>
      <c r="AH8" s="442"/>
      <c r="AI8" s="442"/>
      <c r="AJ8" s="452"/>
      <c r="AK8" s="501"/>
      <c r="AL8" s="455" t="str">
        <f t="shared" si="0"/>
        <v/>
      </c>
      <c r="AM8" s="319"/>
    </row>
    <row r="9" spans="1:39" s="47" customFormat="1" x14ac:dyDescent="0.2">
      <c r="A9" s="457">
        <f>'Appendix B.2'!A10</f>
        <v>3</v>
      </c>
      <c r="B9" s="458">
        <f>'Appendix B.2'!B10</f>
        <v>0</v>
      </c>
      <c r="C9" s="459" t="str">
        <f>'Appendix B.2'!C10</f>
        <v/>
      </c>
      <c r="D9" s="443"/>
      <c r="E9" s="444"/>
      <c r="F9" s="453"/>
      <c r="G9" s="443"/>
      <c r="H9" s="444"/>
      <c r="I9" s="444"/>
      <c r="J9" s="444"/>
      <c r="K9" s="444"/>
      <c r="L9" s="444"/>
      <c r="M9" s="444"/>
      <c r="N9" s="444"/>
      <c r="O9" s="444"/>
      <c r="P9" s="444"/>
      <c r="Q9" s="444"/>
      <c r="R9" s="444"/>
      <c r="S9" s="444"/>
      <c r="T9" s="444"/>
      <c r="U9" s="444"/>
      <c r="V9" s="444"/>
      <c r="W9" s="444"/>
      <c r="X9" s="444"/>
      <c r="Y9" s="444"/>
      <c r="Z9" s="444"/>
      <c r="AA9" s="453"/>
      <c r="AB9" s="443"/>
      <c r="AC9" s="453"/>
      <c r="AD9" s="449"/>
      <c r="AE9" s="444"/>
      <c r="AF9" s="453"/>
      <c r="AG9" s="449"/>
      <c r="AH9" s="444"/>
      <c r="AI9" s="444"/>
      <c r="AJ9" s="453"/>
      <c r="AK9" s="502"/>
      <c r="AL9" s="456" t="str">
        <f t="shared" si="0"/>
        <v/>
      </c>
      <c r="AM9" s="318"/>
    </row>
    <row r="10" spans="1:39" s="47" customFormat="1" x14ac:dyDescent="0.2">
      <c r="A10" s="460">
        <f>'Appendix B.2'!A11</f>
        <v>4</v>
      </c>
      <c r="B10" s="461">
        <f>'Appendix B.2'!B11</f>
        <v>0</v>
      </c>
      <c r="C10" s="462" t="str">
        <f>'Appendix B.2'!C11</f>
        <v/>
      </c>
      <c r="D10" s="441"/>
      <c r="E10" s="442"/>
      <c r="F10" s="452"/>
      <c r="G10" s="441"/>
      <c r="H10" s="442"/>
      <c r="I10" s="442"/>
      <c r="J10" s="442"/>
      <c r="K10" s="442"/>
      <c r="L10" s="442"/>
      <c r="M10" s="442"/>
      <c r="N10" s="442"/>
      <c r="O10" s="442"/>
      <c r="P10" s="442"/>
      <c r="Q10" s="442"/>
      <c r="R10" s="442"/>
      <c r="S10" s="442"/>
      <c r="T10" s="442"/>
      <c r="U10" s="442"/>
      <c r="V10" s="442"/>
      <c r="W10" s="442"/>
      <c r="X10" s="442"/>
      <c r="Y10" s="442"/>
      <c r="Z10" s="442"/>
      <c r="AA10" s="452"/>
      <c r="AB10" s="441"/>
      <c r="AC10" s="452"/>
      <c r="AD10" s="448"/>
      <c r="AE10" s="442"/>
      <c r="AF10" s="452"/>
      <c r="AG10" s="448"/>
      <c r="AH10" s="442"/>
      <c r="AI10" s="442"/>
      <c r="AJ10" s="452"/>
      <c r="AK10" s="501"/>
      <c r="AL10" s="455" t="str">
        <f t="shared" si="0"/>
        <v/>
      </c>
      <c r="AM10" s="319"/>
    </row>
    <row r="11" spans="1:39" s="47" customFormat="1" x14ac:dyDescent="0.2">
      <c r="A11" s="457">
        <f>'Appendix B.2'!A12</f>
        <v>5</v>
      </c>
      <c r="B11" s="458">
        <f>'Appendix B.2'!B12</f>
        <v>0</v>
      </c>
      <c r="C11" s="459" t="str">
        <f>'Appendix B.2'!C12</f>
        <v/>
      </c>
      <c r="D11" s="443"/>
      <c r="E11" s="444"/>
      <c r="F11" s="453"/>
      <c r="G11" s="443"/>
      <c r="H11" s="444"/>
      <c r="I11" s="444"/>
      <c r="J11" s="444"/>
      <c r="K11" s="444"/>
      <c r="L11" s="444"/>
      <c r="M11" s="444"/>
      <c r="N11" s="444"/>
      <c r="O11" s="444"/>
      <c r="P11" s="444"/>
      <c r="Q11" s="444"/>
      <c r="R11" s="444"/>
      <c r="S11" s="444"/>
      <c r="T11" s="444"/>
      <c r="U11" s="444"/>
      <c r="V11" s="444"/>
      <c r="W11" s="444"/>
      <c r="X11" s="444"/>
      <c r="Y11" s="444"/>
      <c r="Z11" s="444"/>
      <c r="AA11" s="453"/>
      <c r="AB11" s="443"/>
      <c r="AC11" s="453"/>
      <c r="AD11" s="449"/>
      <c r="AE11" s="444"/>
      <c r="AF11" s="453"/>
      <c r="AG11" s="449"/>
      <c r="AH11" s="444"/>
      <c r="AI11" s="444"/>
      <c r="AJ11" s="453"/>
      <c r="AK11" s="502"/>
      <c r="AL11" s="456" t="str">
        <f t="shared" si="0"/>
        <v/>
      </c>
      <c r="AM11" s="318"/>
    </row>
    <row r="12" spans="1:39" s="47" customFormat="1" x14ac:dyDescent="0.2">
      <c r="A12" s="460">
        <f>'Appendix B.2'!A13</f>
        <v>6</v>
      </c>
      <c r="B12" s="461">
        <f>'Appendix B.2'!B13</f>
        <v>0</v>
      </c>
      <c r="C12" s="462" t="str">
        <f>'Appendix B.2'!C13</f>
        <v/>
      </c>
      <c r="D12" s="441"/>
      <c r="E12" s="442"/>
      <c r="F12" s="452"/>
      <c r="G12" s="441"/>
      <c r="H12" s="442"/>
      <c r="I12" s="442"/>
      <c r="J12" s="442"/>
      <c r="K12" s="442"/>
      <c r="L12" s="442"/>
      <c r="M12" s="442"/>
      <c r="N12" s="442"/>
      <c r="O12" s="442"/>
      <c r="P12" s="442"/>
      <c r="Q12" s="442"/>
      <c r="R12" s="442"/>
      <c r="S12" s="442"/>
      <c r="T12" s="442"/>
      <c r="U12" s="442"/>
      <c r="V12" s="442"/>
      <c r="W12" s="442"/>
      <c r="X12" s="442"/>
      <c r="Y12" s="442"/>
      <c r="Z12" s="442"/>
      <c r="AA12" s="452"/>
      <c r="AB12" s="441"/>
      <c r="AC12" s="452"/>
      <c r="AD12" s="448"/>
      <c r="AE12" s="442"/>
      <c r="AF12" s="452"/>
      <c r="AG12" s="448"/>
      <c r="AH12" s="442"/>
      <c r="AI12" s="442"/>
      <c r="AJ12" s="452"/>
      <c r="AK12" s="501"/>
      <c r="AL12" s="455" t="str">
        <f t="shared" si="0"/>
        <v/>
      </c>
      <c r="AM12" s="319"/>
    </row>
    <row r="13" spans="1:39" s="47" customFormat="1" x14ac:dyDescent="0.2">
      <c r="A13" s="457">
        <f>'Appendix B.2'!A14</f>
        <v>7</v>
      </c>
      <c r="B13" s="458">
        <f>'Appendix B.2'!B14</f>
        <v>0</v>
      </c>
      <c r="C13" s="459" t="str">
        <f>'Appendix B.2'!C14</f>
        <v/>
      </c>
      <c r="D13" s="443"/>
      <c r="E13" s="444"/>
      <c r="F13" s="453"/>
      <c r="G13" s="443"/>
      <c r="H13" s="444"/>
      <c r="I13" s="444"/>
      <c r="J13" s="444"/>
      <c r="K13" s="444"/>
      <c r="L13" s="444"/>
      <c r="M13" s="444"/>
      <c r="N13" s="444"/>
      <c r="O13" s="444"/>
      <c r="P13" s="444"/>
      <c r="Q13" s="444"/>
      <c r="R13" s="444"/>
      <c r="S13" s="444"/>
      <c r="T13" s="444"/>
      <c r="U13" s="444"/>
      <c r="V13" s="444"/>
      <c r="W13" s="444"/>
      <c r="X13" s="444"/>
      <c r="Y13" s="444"/>
      <c r="Z13" s="444"/>
      <c r="AA13" s="453"/>
      <c r="AB13" s="443"/>
      <c r="AC13" s="453"/>
      <c r="AD13" s="449"/>
      <c r="AE13" s="444"/>
      <c r="AF13" s="453"/>
      <c r="AG13" s="449"/>
      <c r="AH13" s="444"/>
      <c r="AI13" s="444"/>
      <c r="AJ13" s="453"/>
      <c r="AK13" s="502"/>
      <c r="AL13" s="456" t="str">
        <f t="shared" si="0"/>
        <v/>
      </c>
      <c r="AM13" s="318"/>
    </row>
    <row r="14" spans="1:39" s="47" customFormat="1" x14ac:dyDescent="0.2">
      <c r="A14" s="460">
        <f>'Appendix B.2'!A15</f>
        <v>8</v>
      </c>
      <c r="B14" s="461">
        <f>'Appendix B.2'!B15</f>
        <v>0</v>
      </c>
      <c r="C14" s="462" t="str">
        <f>'Appendix B.2'!C15</f>
        <v/>
      </c>
      <c r="D14" s="441"/>
      <c r="E14" s="442"/>
      <c r="F14" s="452"/>
      <c r="G14" s="441"/>
      <c r="H14" s="442"/>
      <c r="I14" s="442"/>
      <c r="J14" s="442"/>
      <c r="K14" s="442"/>
      <c r="L14" s="442"/>
      <c r="M14" s="442"/>
      <c r="N14" s="442"/>
      <c r="O14" s="442"/>
      <c r="P14" s="442"/>
      <c r="Q14" s="442"/>
      <c r="R14" s="442"/>
      <c r="S14" s="442"/>
      <c r="T14" s="442"/>
      <c r="U14" s="442"/>
      <c r="V14" s="442"/>
      <c r="W14" s="442"/>
      <c r="X14" s="442"/>
      <c r="Y14" s="442"/>
      <c r="Z14" s="442"/>
      <c r="AA14" s="452"/>
      <c r="AB14" s="441"/>
      <c r="AC14" s="452"/>
      <c r="AD14" s="448"/>
      <c r="AE14" s="442"/>
      <c r="AF14" s="452"/>
      <c r="AG14" s="448"/>
      <c r="AH14" s="442"/>
      <c r="AI14" s="442"/>
      <c r="AJ14" s="452"/>
      <c r="AK14" s="501"/>
      <c r="AL14" s="455" t="str">
        <f t="shared" si="0"/>
        <v/>
      </c>
      <c r="AM14" s="319"/>
    </row>
    <row r="15" spans="1:39" s="47" customFormat="1" x14ac:dyDescent="0.2">
      <c r="A15" s="457">
        <f>'Appendix B.2'!A16</f>
        <v>9</v>
      </c>
      <c r="B15" s="458">
        <f>'Appendix B.2'!B16</f>
        <v>0</v>
      </c>
      <c r="C15" s="459" t="str">
        <f>'Appendix B.2'!C16</f>
        <v/>
      </c>
      <c r="D15" s="443"/>
      <c r="E15" s="444"/>
      <c r="F15" s="453"/>
      <c r="G15" s="443"/>
      <c r="H15" s="444"/>
      <c r="I15" s="444"/>
      <c r="J15" s="444"/>
      <c r="K15" s="444"/>
      <c r="L15" s="444"/>
      <c r="M15" s="444"/>
      <c r="N15" s="444"/>
      <c r="O15" s="444"/>
      <c r="P15" s="444"/>
      <c r="Q15" s="444"/>
      <c r="R15" s="444"/>
      <c r="S15" s="444"/>
      <c r="T15" s="444"/>
      <c r="U15" s="444"/>
      <c r="V15" s="444"/>
      <c r="W15" s="444"/>
      <c r="X15" s="444"/>
      <c r="Y15" s="444"/>
      <c r="Z15" s="444"/>
      <c r="AA15" s="453"/>
      <c r="AB15" s="443"/>
      <c r="AC15" s="453"/>
      <c r="AD15" s="449"/>
      <c r="AE15" s="444"/>
      <c r="AF15" s="453"/>
      <c r="AG15" s="449"/>
      <c r="AH15" s="444"/>
      <c r="AI15" s="444"/>
      <c r="AJ15" s="453"/>
      <c r="AK15" s="502"/>
      <c r="AL15" s="456" t="str">
        <f t="shared" si="0"/>
        <v/>
      </c>
      <c r="AM15" s="318"/>
    </row>
    <row r="16" spans="1:39" s="47" customFormat="1" x14ac:dyDescent="0.2">
      <c r="A16" s="460">
        <f>'Appendix B.2'!A17</f>
        <v>10</v>
      </c>
      <c r="B16" s="461">
        <f>'Appendix B.2'!B17</f>
        <v>0</v>
      </c>
      <c r="C16" s="462" t="str">
        <f>'Appendix B.2'!C17</f>
        <v/>
      </c>
      <c r="D16" s="441"/>
      <c r="E16" s="442"/>
      <c r="F16" s="452"/>
      <c r="G16" s="441"/>
      <c r="H16" s="442"/>
      <c r="I16" s="442"/>
      <c r="J16" s="442"/>
      <c r="K16" s="442"/>
      <c r="L16" s="442"/>
      <c r="M16" s="442"/>
      <c r="N16" s="442"/>
      <c r="O16" s="442"/>
      <c r="P16" s="442"/>
      <c r="Q16" s="442"/>
      <c r="R16" s="442"/>
      <c r="S16" s="442"/>
      <c r="T16" s="442"/>
      <c r="U16" s="442"/>
      <c r="V16" s="442"/>
      <c r="W16" s="442"/>
      <c r="X16" s="442"/>
      <c r="Y16" s="442"/>
      <c r="Z16" s="442"/>
      <c r="AA16" s="452"/>
      <c r="AB16" s="441"/>
      <c r="AC16" s="452"/>
      <c r="AD16" s="448"/>
      <c r="AE16" s="442"/>
      <c r="AF16" s="452"/>
      <c r="AG16" s="448"/>
      <c r="AH16" s="442"/>
      <c r="AI16" s="442"/>
      <c r="AJ16" s="452"/>
      <c r="AK16" s="501"/>
      <c r="AL16" s="455" t="str">
        <f t="shared" si="0"/>
        <v/>
      </c>
      <c r="AM16" s="319"/>
    </row>
    <row r="17" spans="1:41" s="47" customFormat="1" x14ac:dyDescent="0.2">
      <c r="A17" s="457">
        <f>'Appendix B.2'!A18</f>
        <v>11</v>
      </c>
      <c r="B17" s="458">
        <f>'Appendix B.2'!B18</f>
        <v>0</v>
      </c>
      <c r="C17" s="459" t="str">
        <f>'Appendix B.2'!C18</f>
        <v/>
      </c>
      <c r="D17" s="443"/>
      <c r="E17" s="444"/>
      <c r="F17" s="453"/>
      <c r="G17" s="443"/>
      <c r="H17" s="444"/>
      <c r="I17" s="444"/>
      <c r="J17" s="444"/>
      <c r="K17" s="444"/>
      <c r="L17" s="444"/>
      <c r="M17" s="444"/>
      <c r="N17" s="444"/>
      <c r="O17" s="444"/>
      <c r="P17" s="444"/>
      <c r="Q17" s="444"/>
      <c r="R17" s="444"/>
      <c r="S17" s="444"/>
      <c r="T17" s="444"/>
      <c r="U17" s="444"/>
      <c r="V17" s="444"/>
      <c r="W17" s="444"/>
      <c r="X17" s="444"/>
      <c r="Y17" s="444"/>
      <c r="Z17" s="444"/>
      <c r="AA17" s="453"/>
      <c r="AB17" s="443"/>
      <c r="AC17" s="453"/>
      <c r="AD17" s="449"/>
      <c r="AE17" s="444"/>
      <c r="AF17" s="453"/>
      <c r="AG17" s="449"/>
      <c r="AH17" s="444"/>
      <c r="AI17" s="444"/>
      <c r="AJ17" s="453"/>
      <c r="AK17" s="502"/>
      <c r="AL17" s="456" t="str">
        <f t="shared" si="0"/>
        <v/>
      </c>
      <c r="AM17" s="318"/>
    </row>
    <row r="18" spans="1:41" s="47" customFormat="1" x14ac:dyDescent="0.2">
      <c r="A18" s="460">
        <f>'Appendix B.2'!A19</f>
        <v>12</v>
      </c>
      <c r="B18" s="461">
        <f>'Appendix B.2'!B19</f>
        <v>0</v>
      </c>
      <c r="C18" s="462" t="str">
        <f>'Appendix B.2'!C19</f>
        <v/>
      </c>
      <c r="D18" s="441"/>
      <c r="E18" s="442"/>
      <c r="F18" s="452"/>
      <c r="G18" s="441"/>
      <c r="H18" s="442"/>
      <c r="I18" s="442"/>
      <c r="J18" s="442"/>
      <c r="K18" s="442"/>
      <c r="L18" s="442"/>
      <c r="M18" s="442"/>
      <c r="N18" s="442"/>
      <c r="O18" s="442"/>
      <c r="P18" s="442"/>
      <c r="Q18" s="442"/>
      <c r="R18" s="442"/>
      <c r="S18" s="442"/>
      <c r="T18" s="442"/>
      <c r="U18" s="442"/>
      <c r="V18" s="442"/>
      <c r="W18" s="442"/>
      <c r="X18" s="442"/>
      <c r="Y18" s="442"/>
      <c r="Z18" s="442"/>
      <c r="AA18" s="452"/>
      <c r="AB18" s="441"/>
      <c r="AC18" s="452"/>
      <c r="AD18" s="448"/>
      <c r="AE18" s="442"/>
      <c r="AF18" s="452"/>
      <c r="AG18" s="448"/>
      <c r="AH18" s="442"/>
      <c r="AI18" s="442"/>
      <c r="AJ18" s="452"/>
      <c r="AK18" s="501"/>
      <c r="AL18" s="455" t="str">
        <f t="shared" si="0"/>
        <v/>
      </c>
      <c r="AM18" s="319"/>
    </row>
    <row r="19" spans="1:41" s="47" customFormat="1" x14ac:dyDescent="0.2">
      <c r="A19" s="457">
        <f>'Appendix B.2'!A20</f>
        <v>13</v>
      </c>
      <c r="B19" s="458">
        <f>'Appendix B.2'!B20</f>
        <v>0</v>
      </c>
      <c r="C19" s="459" t="str">
        <f>'Appendix B.2'!C20</f>
        <v/>
      </c>
      <c r="D19" s="443"/>
      <c r="E19" s="444"/>
      <c r="F19" s="453"/>
      <c r="G19" s="443"/>
      <c r="H19" s="444"/>
      <c r="I19" s="444"/>
      <c r="J19" s="444"/>
      <c r="K19" s="444"/>
      <c r="L19" s="444"/>
      <c r="M19" s="444"/>
      <c r="N19" s="444"/>
      <c r="O19" s="444"/>
      <c r="P19" s="444"/>
      <c r="Q19" s="444"/>
      <c r="R19" s="444"/>
      <c r="S19" s="444"/>
      <c r="T19" s="444"/>
      <c r="U19" s="444"/>
      <c r="V19" s="444"/>
      <c r="W19" s="444"/>
      <c r="X19" s="444"/>
      <c r="Y19" s="444"/>
      <c r="Z19" s="444"/>
      <c r="AA19" s="453"/>
      <c r="AB19" s="443"/>
      <c r="AC19" s="453"/>
      <c r="AD19" s="449"/>
      <c r="AE19" s="444"/>
      <c r="AF19" s="453"/>
      <c r="AG19" s="449"/>
      <c r="AH19" s="444"/>
      <c r="AI19" s="444"/>
      <c r="AJ19" s="453"/>
      <c r="AK19" s="502"/>
      <c r="AL19" s="456" t="str">
        <f t="shared" si="0"/>
        <v/>
      </c>
      <c r="AM19" s="318"/>
    </row>
    <row r="20" spans="1:41" s="47" customFormat="1" x14ac:dyDescent="0.2">
      <c r="A20" s="460">
        <f>'Appendix B.2'!A21</f>
        <v>14</v>
      </c>
      <c r="B20" s="461">
        <f>'Appendix B.2'!B21</f>
        <v>0</v>
      </c>
      <c r="C20" s="462" t="str">
        <f>'Appendix B.2'!C21</f>
        <v/>
      </c>
      <c r="D20" s="441"/>
      <c r="E20" s="442"/>
      <c r="F20" s="452"/>
      <c r="G20" s="441"/>
      <c r="H20" s="442"/>
      <c r="I20" s="442"/>
      <c r="J20" s="442"/>
      <c r="K20" s="442"/>
      <c r="L20" s="442"/>
      <c r="M20" s="442"/>
      <c r="N20" s="442"/>
      <c r="O20" s="442"/>
      <c r="P20" s="442"/>
      <c r="Q20" s="442"/>
      <c r="R20" s="442"/>
      <c r="S20" s="442"/>
      <c r="T20" s="442"/>
      <c r="U20" s="442"/>
      <c r="V20" s="442"/>
      <c r="W20" s="442"/>
      <c r="X20" s="442"/>
      <c r="Y20" s="442"/>
      <c r="Z20" s="442"/>
      <c r="AA20" s="452"/>
      <c r="AB20" s="441"/>
      <c r="AC20" s="452"/>
      <c r="AD20" s="448"/>
      <c r="AE20" s="442"/>
      <c r="AF20" s="452"/>
      <c r="AG20" s="448"/>
      <c r="AH20" s="442"/>
      <c r="AI20" s="442"/>
      <c r="AJ20" s="452"/>
      <c r="AK20" s="501"/>
      <c r="AL20" s="455" t="str">
        <f t="shared" si="0"/>
        <v/>
      </c>
      <c r="AM20" s="319"/>
    </row>
    <row r="21" spans="1:41" s="47" customFormat="1" x14ac:dyDescent="0.2">
      <c r="A21" s="457">
        <f>'Appendix B.2'!A22</f>
        <v>15</v>
      </c>
      <c r="B21" s="458">
        <f>'Appendix B.2'!B22</f>
        <v>0</v>
      </c>
      <c r="C21" s="459" t="str">
        <f>'Appendix B.2'!C22</f>
        <v/>
      </c>
      <c r="D21" s="443"/>
      <c r="E21" s="444"/>
      <c r="F21" s="453"/>
      <c r="G21" s="443"/>
      <c r="H21" s="444"/>
      <c r="I21" s="444"/>
      <c r="J21" s="444"/>
      <c r="K21" s="444"/>
      <c r="L21" s="444"/>
      <c r="M21" s="444"/>
      <c r="N21" s="444"/>
      <c r="O21" s="444"/>
      <c r="P21" s="444"/>
      <c r="Q21" s="444"/>
      <c r="R21" s="444"/>
      <c r="S21" s="444"/>
      <c r="T21" s="444"/>
      <c r="U21" s="444"/>
      <c r="V21" s="444"/>
      <c r="W21" s="444"/>
      <c r="X21" s="444"/>
      <c r="Y21" s="444"/>
      <c r="Z21" s="444"/>
      <c r="AA21" s="453"/>
      <c r="AB21" s="443"/>
      <c r="AC21" s="453"/>
      <c r="AD21" s="449"/>
      <c r="AE21" s="444"/>
      <c r="AF21" s="453"/>
      <c r="AG21" s="449"/>
      <c r="AH21" s="444"/>
      <c r="AI21" s="444"/>
      <c r="AJ21" s="453"/>
      <c r="AK21" s="502"/>
      <c r="AL21" s="456" t="str">
        <f t="shared" si="0"/>
        <v/>
      </c>
      <c r="AM21" s="318"/>
      <c r="AO21" s="493"/>
    </row>
    <row r="22" spans="1:41" s="47" customFormat="1" x14ac:dyDescent="0.2">
      <c r="A22" s="460">
        <f>'Appendix B.2'!A23</f>
        <v>16</v>
      </c>
      <c r="B22" s="461">
        <f>'Appendix B.2'!B23</f>
        <v>0</v>
      </c>
      <c r="C22" s="462" t="str">
        <f>'Appendix B.2'!C23</f>
        <v/>
      </c>
      <c r="D22" s="441"/>
      <c r="E22" s="442"/>
      <c r="F22" s="452"/>
      <c r="G22" s="441"/>
      <c r="H22" s="442"/>
      <c r="I22" s="442"/>
      <c r="J22" s="442"/>
      <c r="K22" s="442"/>
      <c r="L22" s="442"/>
      <c r="M22" s="442"/>
      <c r="N22" s="442"/>
      <c r="O22" s="442"/>
      <c r="P22" s="442"/>
      <c r="Q22" s="442"/>
      <c r="R22" s="442"/>
      <c r="S22" s="442"/>
      <c r="T22" s="442"/>
      <c r="U22" s="442"/>
      <c r="V22" s="442"/>
      <c r="W22" s="442"/>
      <c r="X22" s="442"/>
      <c r="Y22" s="442"/>
      <c r="Z22" s="442"/>
      <c r="AA22" s="452"/>
      <c r="AB22" s="441"/>
      <c r="AC22" s="452"/>
      <c r="AD22" s="448"/>
      <c r="AE22" s="442"/>
      <c r="AF22" s="452"/>
      <c r="AG22" s="448"/>
      <c r="AH22" s="442"/>
      <c r="AI22" s="442"/>
      <c r="AJ22" s="452"/>
      <c r="AK22" s="501"/>
      <c r="AL22" s="455" t="str">
        <f t="shared" si="0"/>
        <v/>
      </c>
      <c r="AM22" s="319"/>
    </row>
    <row r="23" spans="1:41" s="47" customFormat="1" x14ac:dyDescent="0.2">
      <c r="A23" s="457">
        <f>'Appendix B.2'!A24</f>
        <v>17</v>
      </c>
      <c r="B23" s="458">
        <f>'Appendix B.2'!B24</f>
        <v>0</v>
      </c>
      <c r="C23" s="459" t="str">
        <f>'Appendix B.2'!C24</f>
        <v/>
      </c>
      <c r="D23" s="443"/>
      <c r="E23" s="444"/>
      <c r="F23" s="453"/>
      <c r="G23" s="443"/>
      <c r="H23" s="444"/>
      <c r="I23" s="444"/>
      <c r="J23" s="444"/>
      <c r="K23" s="444"/>
      <c r="L23" s="444"/>
      <c r="M23" s="444"/>
      <c r="N23" s="444"/>
      <c r="O23" s="444"/>
      <c r="P23" s="444"/>
      <c r="Q23" s="444"/>
      <c r="R23" s="444"/>
      <c r="S23" s="444"/>
      <c r="T23" s="444"/>
      <c r="U23" s="444"/>
      <c r="V23" s="444"/>
      <c r="W23" s="444"/>
      <c r="X23" s="444"/>
      <c r="Y23" s="444"/>
      <c r="Z23" s="444"/>
      <c r="AA23" s="453"/>
      <c r="AB23" s="443"/>
      <c r="AC23" s="453"/>
      <c r="AD23" s="449"/>
      <c r="AE23" s="444"/>
      <c r="AF23" s="453"/>
      <c r="AG23" s="449"/>
      <c r="AH23" s="444"/>
      <c r="AI23" s="444"/>
      <c r="AJ23" s="453"/>
      <c r="AK23" s="502"/>
      <c r="AL23" s="456" t="str">
        <f t="shared" si="0"/>
        <v/>
      </c>
      <c r="AM23" s="318"/>
    </row>
    <row r="24" spans="1:41" s="47" customFormat="1" x14ac:dyDescent="0.2">
      <c r="A24" s="460">
        <f>'Appendix B.2'!A25</f>
        <v>18</v>
      </c>
      <c r="B24" s="461">
        <f>'Appendix B.2'!B25</f>
        <v>0</v>
      </c>
      <c r="C24" s="462" t="str">
        <f>'Appendix B.2'!C25</f>
        <v/>
      </c>
      <c r="D24" s="441"/>
      <c r="E24" s="442"/>
      <c r="F24" s="452"/>
      <c r="G24" s="441"/>
      <c r="H24" s="442"/>
      <c r="I24" s="442"/>
      <c r="J24" s="442"/>
      <c r="K24" s="442"/>
      <c r="L24" s="442"/>
      <c r="M24" s="442"/>
      <c r="N24" s="442"/>
      <c r="O24" s="442"/>
      <c r="P24" s="442"/>
      <c r="Q24" s="442"/>
      <c r="R24" s="442"/>
      <c r="S24" s="442"/>
      <c r="T24" s="442"/>
      <c r="U24" s="442"/>
      <c r="V24" s="442"/>
      <c r="W24" s="442"/>
      <c r="X24" s="442"/>
      <c r="Y24" s="442"/>
      <c r="Z24" s="442"/>
      <c r="AA24" s="452"/>
      <c r="AB24" s="441"/>
      <c r="AC24" s="452"/>
      <c r="AD24" s="448"/>
      <c r="AE24" s="442"/>
      <c r="AF24" s="452"/>
      <c r="AG24" s="448"/>
      <c r="AH24" s="442"/>
      <c r="AI24" s="442"/>
      <c r="AJ24" s="452"/>
      <c r="AK24" s="501"/>
      <c r="AL24" s="455" t="str">
        <f t="shared" si="0"/>
        <v/>
      </c>
      <c r="AM24" s="319"/>
    </row>
    <row r="25" spans="1:41" s="47" customFormat="1" x14ac:dyDescent="0.2">
      <c r="A25" s="457">
        <f>'Appendix B.2'!A26</f>
        <v>19</v>
      </c>
      <c r="B25" s="458">
        <f>'Appendix B.2'!B26</f>
        <v>0</v>
      </c>
      <c r="C25" s="459" t="str">
        <f>'Appendix B.2'!C26</f>
        <v/>
      </c>
      <c r="D25" s="443"/>
      <c r="E25" s="444"/>
      <c r="F25" s="453"/>
      <c r="G25" s="443"/>
      <c r="H25" s="444"/>
      <c r="I25" s="444"/>
      <c r="J25" s="444"/>
      <c r="K25" s="444"/>
      <c r="L25" s="444"/>
      <c r="M25" s="444"/>
      <c r="N25" s="444"/>
      <c r="O25" s="444"/>
      <c r="P25" s="444"/>
      <c r="Q25" s="444"/>
      <c r="R25" s="444"/>
      <c r="S25" s="444"/>
      <c r="T25" s="444"/>
      <c r="U25" s="444"/>
      <c r="V25" s="444"/>
      <c r="W25" s="444"/>
      <c r="X25" s="444"/>
      <c r="Y25" s="444"/>
      <c r="Z25" s="444"/>
      <c r="AA25" s="453"/>
      <c r="AB25" s="443"/>
      <c r="AC25" s="453"/>
      <c r="AD25" s="449"/>
      <c r="AE25" s="444"/>
      <c r="AF25" s="453"/>
      <c r="AG25" s="449"/>
      <c r="AH25" s="444"/>
      <c r="AI25" s="444"/>
      <c r="AJ25" s="453"/>
      <c r="AK25" s="502"/>
      <c r="AL25" s="456" t="str">
        <f t="shared" si="0"/>
        <v/>
      </c>
      <c r="AM25" s="318"/>
    </row>
    <row r="26" spans="1:41" s="47" customFormat="1" x14ac:dyDescent="0.2">
      <c r="A26" s="460">
        <f>'Appendix B.2'!A27</f>
        <v>20</v>
      </c>
      <c r="B26" s="461">
        <f>'Appendix B.2'!B27</f>
        <v>0</v>
      </c>
      <c r="C26" s="462" t="str">
        <f>'Appendix B.2'!C27</f>
        <v/>
      </c>
      <c r="D26" s="441"/>
      <c r="E26" s="442"/>
      <c r="F26" s="452"/>
      <c r="G26" s="441"/>
      <c r="H26" s="442"/>
      <c r="I26" s="442"/>
      <c r="J26" s="442"/>
      <c r="K26" s="442"/>
      <c r="L26" s="442"/>
      <c r="M26" s="442"/>
      <c r="N26" s="442"/>
      <c r="O26" s="442"/>
      <c r="P26" s="442"/>
      <c r="Q26" s="442"/>
      <c r="R26" s="442"/>
      <c r="S26" s="442"/>
      <c r="T26" s="442"/>
      <c r="U26" s="442"/>
      <c r="V26" s="442"/>
      <c r="W26" s="442"/>
      <c r="X26" s="442"/>
      <c r="Y26" s="442"/>
      <c r="Z26" s="442"/>
      <c r="AA26" s="452"/>
      <c r="AB26" s="441"/>
      <c r="AC26" s="452"/>
      <c r="AD26" s="448"/>
      <c r="AE26" s="442"/>
      <c r="AF26" s="452"/>
      <c r="AG26" s="448"/>
      <c r="AH26" s="442"/>
      <c r="AI26" s="442"/>
      <c r="AJ26" s="452"/>
      <c r="AK26" s="501"/>
      <c r="AL26" s="455" t="str">
        <f t="shared" si="0"/>
        <v/>
      </c>
      <c r="AM26" s="319"/>
    </row>
    <row r="27" spans="1:41" s="47" customFormat="1" x14ac:dyDescent="0.2">
      <c r="A27" s="457">
        <f>'Appendix B.2'!A28</f>
        <v>21</v>
      </c>
      <c r="B27" s="458">
        <f>'Appendix B.2'!B28</f>
        <v>0</v>
      </c>
      <c r="C27" s="459" t="str">
        <f>'Appendix B.2'!C28</f>
        <v/>
      </c>
      <c r="D27" s="443"/>
      <c r="E27" s="444"/>
      <c r="F27" s="453"/>
      <c r="G27" s="443"/>
      <c r="H27" s="444"/>
      <c r="I27" s="444"/>
      <c r="J27" s="444"/>
      <c r="K27" s="444"/>
      <c r="L27" s="444"/>
      <c r="M27" s="444"/>
      <c r="N27" s="444"/>
      <c r="O27" s="444"/>
      <c r="P27" s="444"/>
      <c r="Q27" s="444"/>
      <c r="R27" s="444"/>
      <c r="S27" s="444"/>
      <c r="T27" s="444"/>
      <c r="U27" s="444"/>
      <c r="V27" s="444"/>
      <c r="W27" s="444"/>
      <c r="X27" s="444"/>
      <c r="Y27" s="444"/>
      <c r="Z27" s="444"/>
      <c r="AA27" s="453"/>
      <c r="AB27" s="443"/>
      <c r="AC27" s="453"/>
      <c r="AD27" s="449"/>
      <c r="AE27" s="444"/>
      <c r="AF27" s="453"/>
      <c r="AG27" s="449"/>
      <c r="AH27" s="444"/>
      <c r="AI27" s="444"/>
      <c r="AJ27" s="453"/>
      <c r="AK27" s="502"/>
      <c r="AL27" s="456" t="str">
        <f t="shared" si="0"/>
        <v/>
      </c>
      <c r="AM27" s="318"/>
    </row>
    <row r="28" spans="1:41" s="47" customFormat="1" x14ac:dyDescent="0.2">
      <c r="A28" s="460">
        <f>'Appendix B.2'!A29</f>
        <v>22</v>
      </c>
      <c r="B28" s="461">
        <f>'Appendix B.2'!B29</f>
        <v>0</v>
      </c>
      <c r="C28" s="462" t="str">
        <f>'Appendix B.2'!C29</f>
        <v/>
      </c>
      <c r="D28" s="441"/>
      <c r="E28" s="442"/>
      <c r="F28" s="452"/>
      <c r="G28" s="441"/>
      <c r="H28" s="442"/>
      <c r="I28" s="442"/>
      <c r="J28" s="442"/>
      <c r="K28" s="442"/>
      <c r="L28" s="442"/>
      <c r="M28" s="442"/>
      <c r="N28" s="442"/>
      <c r="O28" s="442"/>
      <c r="P28" s="442"/>
      <c r="Q28" s="442"/>
      <c r="R28" s="442"/>
      <c r="S28" s="442"/>
      <c r="T28" s="442"/>
      <c r="U28" s="442"/>
      <c r="V28" s="442"/>
      <c r="W28" s="442"/>
      <c r="X28" s="442"/>
      <c r="Y28" s="442"/>
      <c r="Z28" s="442"/>
      <c r="AA28" s="452"/>
      <c r="AB28" s="441"/>
      <c r="AC28" s="452"/>
      <c r="AD28" s="448"/>
      <c r="AE28" s="442"/>
      <c r="AF28" s="452"/>
      <c r="AG28" s="448"/>
      <c r="AH28" s="442"/>
      <c r="AI28" s="442"/>
      <c r="AJ28" s="452"/>
      <c r="AK28" s="501"/>
      <c r="AL28" s="455" t="str">
        <f t="shared" si="0"/>
        <v/>
      </c>
      <c r="AM28" s="319"/>
    </row>
    <row r="29" spans="1:41" s="47" customFormat="1" x14ac:dyDescent="0.2">
      <c r="A29" s="457">
        <f>'Appendix B.2'!A30</f>
        <v>23</v>
      </c>
      <c r="B29" s="458">
        <f>'Appendix B.2'!B30</f>
        <v>0</v>
      </c>
      <c r="C29" s="459" t="str">
        <f>'Appendix B.2'!C30</f>
        <v/>
      </c>
      <c r="D29" s="443"/>
      <c r="E29" s="444"/>
      <c r="F29" s="453"/>
      <c r="G29" s="443"/>
      <c r="H29" s="444"/>
      <c r="I29" s="444"/>
      <c r="J29" s="444"/>
      <c r="K29" s="444"/>
      <c r="L29" s="444"/>
      <c r="M29" s="444"/>
      <c r="N29" s="444"/>
      <c r="O29" s="444"/>
      <c r="P29" s="444"/>
      <c r="Q29" s="444"/>
      <c r="R29" s="444"/>
      <c r="S29" s="444"/>
      <c r="T29" s="444"/>
      <c r="U29" s="444"/>
      <c r="V29" s="444"/>
      <c r="W29" s="444"/>
      <c r="X29" s="444"/>
      <c r="Y29" s="444"/>
      <c r="Z29" s="444"/>
      <c r="AA29" s="453"/>
      <c r="AB29" s="443"/>
      <c r="AC29" s="453"/>
      <c r="AD29" s="449"/>
      <c r="AE29" s="444"/>
      <c r="AF29" s="453"/>
      <c r="AG29" s="449"/>
      <c r="AH29" s="444"/>
      <c r="AI29" s="444"/>
      <c r="AJ29" s="453"/>
      <c r="AK29" s="502"/>
      <c r="AL29" s="456" t="str">
        <f t="shared" si="0"/>
        <v/>
      </c>
      <c r="AM29" s="318"/>
    </row>
    <row r="30" spans="1:41" s="47" customFormat="1" x14ac:dyDescent="0.2">
      <c r="A30" s="460">
        <f>'Appendix B.2'!A31</f>
        <v>24</v>
      </c>
      <c r="B30" s="461">
        <f>'Appendix B.2'!B31</f>
        <v>0</v>
      </c>
      <c r="C30" s="462" t="str">
        <f>'Appendix B.2'!C31</f>
        <v/>
      </c>
      <c r="D30" s="441"/>
      <c r="E30" s="442"/>
      <c r="F30" s="452"/>
      <c r="G30" s="441"/>
      <c r="H30" s="442"/>
      <c r="I30" s="442"/>
      <c r="J30" s="442"/>
      <c r="K30" s="442"/>
      <c r="L30" s="442"/>
      <c r="M30" s="442"/>
      <c r="N30" s="442"/>
      <c r="O30" s="442"/>
      <c r="P30" s="442"/>
      <c r="Q30" s="442"/>
      <c r="R30" s="442"/>
      <c r="S30" s="442"/>
      <c r="T30" s="442"/>
      <c r="U30" s="442"/>
      <c r="V30" s="442"/>
      <c r="W30" s="442"/>
      <c r="X30" s="442"/>
      <c r="Y30" s="442"/>
      <c r="Z30" s="442"/>
      <c r="AA30" s="452"/>
      <c r="AB30" s="441"/>
      <c r="AC30" s="452"/>
      <c r="AD30" s="448"/>
      <c r="AE30" s="442"/>
      <c r="AF30" s="452"/>
      <c r="AG30" s="448"/>
      <c r="AH30" s="442"/>
      <c r="AI30" s="442"/>
      <c r="AJ30" s="452"/>
      <c r="AK30" s="501"/>
      <c r="AL30" s="455" t="str">
        <f t="shared" si="0"/>
        <v/>
      </c>
      <c r="AM30" s="319"/>
    </row>
    <row r="31" spans="1:41" s="47" customFormat="1" x14ac:dyDescent="0.2">
      <c r="A31" s="457">
        <f>'Appendix B.2'!A32</f>
        <v>25</v>
      </c>
      <c r="B31" s="458">
        <f>'Appendix B.2'!B32</f>
        <v>0</v>
      </c>
      <c r="C31" s="459" t="str">
        <f>'Appendix B.2'!C32</f>
        <v/>
      </c>
      <c r="D31" s="443"/>
      <c r="E31" s="444"/>
      <c r="F31" s="453"/>
      <c r="G31" s="443"/>
      <c r="H31" s="444"/>
      <c r="I31" s="444"/>
      <c r="J31" s="444"/>
      <c r="K31" s="444"/>
      <c r="L31" s="444"/>
      <c r="M31" s="444"/>
      <c r="N31" s="444"/>
      <c r="O31" s="444"/>
      <c r="P31" s="444"/>
      <c r="Q31" s="444"/>
      <c r="R31" s="444"/>
      <c r="S31" s="444"/>
      <c r="T31" s="444"/>
      <c r="U31" s="444"/>
      <c r="V31" s="444"/>
      <c r="W31" s="444"/>
      <c r="X31" s="444"/>
      <c r="Y31" s="444"/>
      <c r="Z31" s="444"/>
      <c r="AA31" s="453"/>
      <c r="AB31" s="443"/>
      <c r="AC31" s="453"/>
      <c r="AD31" s="449"/>
      <c r="AE31" s="444"/>
      <c r="AF31" s="453"/>
      <c r="AG31" s="449"/>
      <c r="AH31" s="444"/>
      <c r="AI31" s="444"/>
      <c r="AJ31" s="453"/>
      <c r="AK31" s="502"/>
      <c r="AL31" s="456" t="str">
        <f t="shared" si="0"/>
        <v/>
      </c>
      <c r="AM31" s="318"/>
    </row>
    <row r="32" spans="1:41" s="47" customFormat="1" x14ac:dyDescent="0.2">
      <c r="A32" s="460">
        <f>'Appendix B.2'!A33</f>
        <v>26</v>
      </c>
      <c r="B32" s="461">
        <f>'Appendix B.2'!B33</f>
        <v>0</v>
      </c>
      <c r="C32" s="462" t="str">
        <f>'Appendix B.2'!C33</f>
        <v/>
      </c>
      <c r="D32" s="441"/>
      <c r="E32" s="442"/>
      <c r="F32" s="452"/>
      <c r="G32" s="441"/>
      <c r="H32" s="442"/>
      <c r="I32" s="442"/>
      <c r="J32" s="442"/>
      <c r="K32" s="442"/>
      <c r="L32" s="442"/>
      <c r="M32" s="442"/>
      <c r="N32" s="442"/>
      <c r="O32" s="442"/>
      <c r="P32" s="442"/>
      <c r="Q32" s="442"/>
      <c r="R32" s="442"/>
      <c r="S32" s="442"/>
      <c r="T32" s="442"/>
      <c r="U32" s="442"/>
      <c r="V32" s="442"/>
      <c r="W32" s="442"/>
      <c r="X32" s="442"/>
      <c r="Y32" s="442"/>
      <c r="Z32" s="442"/>
      <c r="AA32" s="452"/>
      <c r="AB32" s="441"/>
      <c r="AC32" s="452"/>
      <c r="AD32" s="448"/>
      <c r="AE32" s="442"/>
      <c r="AF32" s="452"/>
      <c r="AG32" s="448"/>
      <c r="AH32" s="442"/>
      <c r="AI32" s="442"/>
      <c r="AJ32" s="452"/>
      <c r="AK32" s="501"/>
      <c r="AL32" s="455" t="str">
        <f t="shared" si="0"/>
        <v/>
      </c>
      <c r="AM32" s="319"/>
    </row>
    <row r="33" spans="1:39" s="47" customFormat="1" x14ac:dyDescent="0.2">
      <c r="A33" s="457">
        <f>'Appendix B.2'!A34</f>
        <v>27</v>
      </c>
      <c r="B33" s="458">
        <f>'Appendix B.2'!B34</f>
        <v>0</v>
      </c>
      <c r="C33" s="459" t="str">
        <f>'Appendix B.2'!C34</f>
        <v/>
      </c>
      <c r="D33" s="443"/>
      <c r="E33" s="444"/>
      <c r="F33" s="453"/>
      <c r="G33" s="443"/>
      <c r="H33" s="444"/>
      <c r="I33" s="444"/>
      <c r="J33" s="444"/>
      <c r="K33" s="444"/>
      <c r="L33" s="444"/>
      <c r="M33" s="444"/>
      <c r="N33" s="444"/>
      <c r="O33" s="444"/>
      <c r="P33" s="444"/>
      <c r="Q33" s="444"/>
      <c r="R33" s="444"/>
      <c r="S33" s="444"/>
      <c r="T33" s="444"/>
      <c r="U33" s="444"/>
      <c r="V33" s="444"/>
      <c r="W33" s="444"/>
      <c r="X33" s="444"/>
      <c r="Y33" s="444"/>
      <c r="Z33" s="444"/>
      <c r="AA33" s="453"/>
      <c r="AB33" s="443"/>
      <c r="AC33" s="453"/>
      <c r="AD33" s="449"/>
      <c r="AE33" s="444"/>
      <c r="AF33" s="453"/>
      <c r="AG33" s="449"/>
      <c r="AH33" s="444"/>
      <c r="AI33" s="444"/>
      <c r="AJ33" s="453"/>
      <c r="AK33" s="502"/>
      <c r="AL33" s="456" t="str">
        <f t="shared" si="0"/>
        <v/>
      </c>
      <c r="AM33" s="318"/>
    </row>
    <row r="34" spans="1:39" s="47" customFormat="1" x14ac:dyDescent="0.2">
      <c r="A34" s="460">
        <f>'Appendix B.2'!A35</f>
        <v>28</v>
      </c>
      <c r="B34" s="461">
        <f>'Appendix B.2'!B35</f>
        <v>0</v>
      </c>
      <c r="C34" s="462" t="str">
        <f>'Appendix B.2'!C35</f>
        <v/>
      </c>
      <c r="D34" s="441"/>
      <c r="E34" s="442"/>
      <c r="F34" s="452"/>
      <c r="G34" s="441"/>
      <c r="H34" s="442"/>
      <c r="I34" s="442"/>
      <c r="J34" s="442"/>
      <c r="K34" s="442"/>
      <c r="L34" s="442"/>
      <c r="M34" s="442"/>
      <c r="N34" s="442"/>
      <c r="O34" s="442"/>
      <c r="P34" s="442"/>
      <c r="Q34" s="442"/>
      <c r="R34" s="442"/>
      <c r="S34" s="442"/>
      <c r="T34" s="442"/>
      <c r="U34" s="442"/>
      <c r="V34" s="442"/>
      <c r="W34" s="442"/>
      <c r="X34" s="442"/>
      <c r="Y34" s="442"/>
      <c r="Z34" s="442"/>
      <c r="AA34" s="452"/>
      <c r="AB34" s="441"/>
      <c r="AC34" s="452"/>
      <c r="AD34" s="448"/>
      <c r="AE34" s="442"/>
      <c r="AF34" s="452"/>
      <c r="AG34" s="448"/>
      <c r="AH34" s="442"/>
      <c r="AI34" s="442"/>
      <c r="AJ34" s="452"/>
      <c r="AK34" s="501"/>
      <c r="AL34" s="455" t="str">
        <f t="shared" si="0"/>
        <v/>
      </c>
      <c r="AM34" s="319"/>
    </row>
    <row r="35" spans="1:39" s="47" customFormat="1" x14ac:dyDescent="0.2">
      <c r="A35" s="457">
        <f>'Appendix B.2'!A36</f>
        <v>29</v>
      </c>
      <c r="B35" s="458">
        <f>'Appendix B.2'!B36</f>
        <v>0</v>
      </c>
      <c r="C35" s="459" t="str">
        <f>'Appendix B.2'!C36</f>
        <v/>
      </c>
      <c r="D35" s="443"/>
      <c r="E35" s="444"/>
      <c r="F35" s="453"/>
      <c r="G35" s="443"/>
      <c r="H35" s="444"/>
      <c r="I35" s="444"/>
      <c r="J35" s="444"/>
      <c r="K35" s="444"/>
      <c r="L35" s="444"/>
      <c r="M35" s="444"/>
      <c r="N35" s="444"/>
      <c r="O35" s="444"/>
      <c r="P35" s="444"/>
      <c r="Q35" s="444"/>
      <c r="R35" s="444"/>
      <c r="S35" s="444"/>
      <c r="T35" s="444"/>
      <c r="U35" s="444"/>
      <c r="V35" s="444"/>
      <c r="W35" s="444"/>
      <c r="X35" s="444"/>
      <c r="Y35" s="444"/>
      <c r="Z35" s="444"/>
      <c r="AA35" s="453"/>
      <c r="AB35" s="443"/>
      <c r="AC35" s="453"/>
      <c r="AD35" s="449"/>
      <c r="AE35" s="444"/>
      <c r="AF35" s="453"/>
      <c r="AG35" s="449"/>
      <c r="AH35" s="444"/>
      <c r="AI35" s="444"/>
      <c r="AJ35" s="453"/>
      <c r="AK35" s="502"/>
      <c r="AL35" s="456" t="str">
        <f t="shared" si="0"/>
        <v/>
      </c>
      <c r="AM35" s="318"/>
    </row>
    <row r="36" spans="1:39" s="47" customFormat="1" x14ac:dyDescent="0.2">
      <c r="A36" s="460">
        <f>'Appendix B.2'!A37</f>
        <v>30</v>
      </c>
      <c r="B36" s="461">
        <f>'Appendix B.2'!B37</f>
        <v>0</v>
      </c>
      <c r="C36" s="462" t="str">
        <f>'Appendix B.2'!C37</f>
        <v/>
      </c>
      <c r="D36" s="441"/>
      <c r="E36" s="442"/>
      <c r="F36" s="452"/>
      <c r="G36" s="441"/>
      <c r="H36" s="442"/>
      <c r="I36" s="442"/>
      <c r="J36" s="442"/>
      <c r="K36" s="442"/>
      <c r="L36" s="442"/>
      <c r="M36" s="442"/>
      <c r="N36" s="442"/>
      <c r="O36" s="442"/>
      <c r="P36" s="442"/>
      <c r="Q36" s="442"/>
      <c r="R36" s="442"/>
      <c r="S36" s="442"/>
      <c r="T36" s="442"/>
      <c r="U36" s="442"/>
      <c r="V36" s="442"/>
      <c r="W36" s="442"/>
      <c r="X36" s="442"/>
      <c r="Y36" s="442"/>
      <c r="Z36" s="442"/>
      <c r="AA36" s="452"/>
      <c r="AB36" s="441"/>
      <c r="AC36" s="452"/>
      <c r="AD36" s="448"/>
      <c r="AE36" s="442"/>
      <c r="AF36" s="452"/>
      <c r="AG36" s="448"/>
      <c r="AH36" s="442"/>
      <c r="AI36" s="442"/>
      <c r="AJ36" s="452"/>
      <c r="AK36" s="501"/>
      <c r="AL36" s="455" t="str">
        <f t="shared" si="0"/>
        <v/>
      </c>
      <c r="AM36" s="319"/>
    </row>
    <row r="37" spans="1:39" s="47" customFormat="1" x14ac:dyDescent="0.2">
      <c r="A37" s="457">
        <f>'Appendix B.2'!A38</f>
        <v>31</v>
      </c>
      <c r="B37" s="458">
        <f>'Appendix B.2'!B38</f>
        <v>0</v>
      </c>
      <c r="C37" s="459" t="str">
        <f>'Appendix B.2'!C38</f>
        <v/>
      </c>
      <c r="D37" s="443"/>
      <c r="E37" s="444"/>
      <c r="F37" s="453"/>
      <c r="G37" s="443"/>
      <c r="H37" s="444"/>
      <c r="I37" s="444"/>
      <c r="J37" s="444"/>
      <c r="K37" s="444"/>
      <c r="L37" s="444"/>
      <c r="M37" s="444"/>
      <c r="N37" s="444"/>
      <c r="O37" s="444"/>
      <c r="P37" s="444"/>
      <c r="Q37" s="444"/>
      <c r="R37" s="444"/>
      <c r="S37" s="444"/>
      <c r="T37" s="444"/>
      <c r="U37" s="444"/>
      <c r="V37" s="444"/>
      <c r="W37" s="444"/>
      <c r="X37" s="444"/>
      <c r="Y37" s="444"/>
      <c r="Z37" s="444"/>
      <c r="AA37" s="453"/>
      <c r="AB37" s="443"/>
      <c r="AC37" s="453"/>
      <c r="AD37" s="449"/>
      <c r="AE37" s="444"/>
      <c r="AF37" s="453"/>
      <c r="AG37" s="449"/>
      <c r="AH37" s="444"/>
      <c r="AI37" s="444"/>
      <c r="AJ37" s="453"/>
      <c r="AK37" s="502"/>
      <c r="AL37" s="456" t="str">
        <f t="shared" si="0"/>
        <v/>
      </c>
      <c r="AM37" s="318"/>
    </row>
    <row r="38" spans="1:39" s="47" customFormat="1" x14ac:dyDescent="0.2">
      <c r="A38" s="460">
        <f>'Appendix B.2'!A39</f>
        <v>32</v>
      </c>
      <c r="B38" s="461">
        <f>'Appendix B.2'!B39</f>
        <v>0</v>
      </c>
      <c r="C38" s="462" t="str">
        <f>'Appendix B.2'!C39</f>
        <v/>
      </c>
      <c r="D38" s="441"/>
      <c r="E38" s="442"/>
      <c r="F38" s="452"/>
      <c r="G38" s="441"/>
      <c r="H38" s="442"/>
      <c r="I38" s="442"/>
      <c r="J38" s="442"/>
      <c r="K38" s="442"/>
      <c r="L38" s="442"/>
      <c r="M38" s="442"/>
      <c r="N38" s="442"/>
      <c r="O38" s="442"/>
      <c r="P38" s="442"/>
      <c r="Q38" s="442"/>
      <c r="R38" s="442"/>
      <c r="S38" s="442"/>
      <c r="T38" s="442"/>
      <c r="U38" s="442"/>
      <c r="V38" s="442"/>
      <c r="W38" s="442"/>
      <c r="X38" s="442"/>
      <c r="Y38" s="442"/>
      <c r="Z38" s="442"/>
      <c r="AA38" s="452"/>
      <c r="AB38" s="441"/>
      <c r="AC38" s="452"/>
      <c r="AD38" s="448"/>
      <c r="AE38" s="442"/>
      <c r="AF38" s="452"/>
      <c r="AG38" s="448"/>
      <c r="AH38" s="442"/>
      <c r="AI38" s="442"/>
      <c r="AJ38" s="452"/>
      <c r="AK38" s="501"/>
      <c r="AL38" s="455" t="str">
        <f t="shared" si="0"/>
        <v/>
      </c>
      <c r="AM38" s="319"/>
    </row>
    <row r="39" spans="1:39" s="47" customFormat="1" x14ac:dyDescent="0.2">
      <c r="A39" s="457">
        <f>'Appendix B.2'!A40</f>
        <v>33</v>
      </c>
      <c r="B39" s="458">
        <f>'Appendix B.2'!B40</f>
        <v>0</v>
      </c>
      <c r="C39" s="459" t="str">
        <f>'Appendix B.2'!C40</f>
        <v/>
      </c>
      <c r="D39" s="443"/>
      <c r="E39" s="444"/>
      <c r="F39" s="453"/>
      <c r="G39" s="443"/>
      <c r="H39" s="444"/>
      <c r="I39" s="444"/>
      <c r="J39" s="444"/>
      <c r="K39" s="444"/>
      <c r="L39" s="444"/>
      <c r="M39" s="444"/>
      <c r="N39" s="444"/>
      <c r="O39" s="444"/>
      <c r="P39" s="444"/>
      <c r="Q39" s="444"/>
      <c r="R39" s="444"/>
      <c r="S39" s="444"/>
      <c r="T39" s="444"/>
      <c r="U39" s="444"/>
      <c r="V39" s="444"/>
      <c r="W39" s="444"/>
      <c r="X39" s="444"/>
      <c r="Y39" s="444"/>
      <c r="Z39" s="444"/>
      <c r="AA39" s="453"/>
      <c r="AB39" s="443"/>
      <c r="AC39" s="453"/>
      <c r="AD39" s="449"/>
      <c r="AE39" s="444"/>
      <c r="AF39" s="453"/>
      <c r="AG39" s="449"/>
      <c r="AH39" s="444"/>
      <c r="AI39" s="444"/>
      <c r="AJ39" s="453"/>
      <c r="AK39" s="502"/>
      <c r="AL39" s="456" t="str">
        <f t="shared" ref="AL39:AL60" si="1">+IF(SUM(D39:AK39)=0,"",AVERAGE(D39:AK39))</f>
        <v/>
      </c>
      <c r="AM39" s="318"/>
    </row>
    <row r="40" spans="1:39" s="47" customFormat="1" x14ac:dyDescent="0.2">
      <c r="A40" s="460">
        <f>'Appendix B.2'!A41</f>
        <v>34</v>
      </c>
      <c r="B40" s="461">
        <f>'Appendix B.2'!B41</f>
        <v>0</v>
      </c>
      <c r="C40" s="462" t="str">
        <f>'Appendix B.2'!C41</f>
        <v/>
      </c>
      <c r="D40" s="441"/>
      <c r="E40" s="442"/>
      <c r="F40" s="452"/>
      <c r="G40" s="441"/>
      <c r="H40" s="442"/>
      <c r="I40" s="442"/>
      <c r="J40" s="442"/>
      <c r="K40" s="442"/>
      <c r="L40" s="442"/>
      <c r="M40" s="442"/>
      <c r="N40" s="442"/>
      <c r="O40" s="442"/>
      <c r="P40" s="442"/>
      <c r="Q40" s="442"/>
      <c r="R40" s="442"/>
      <c r="S40" s="442"/>
      <c r="T40" s="442"/>
      <c r="U40" s="442"/>
      <c r="V40" s="442"/>
      <c r="W40" s="442"/>
      <c r="X40" s="442"/>
      <c r="Y40" s="442"/>
      <c r="Z40" s="442"/>
      <c r="AA40" s="452"/>
      <c r="AB40" s="441"/>
      <c r="AC40" s="452"/>
      <c r="AD40" s="448"/>
      <c r="AE40" s="442"/>
      <c r="AF40" s="452"/>
      <c r="AG40" s="448"/>
      <c r="AH40" s="442"/>
      <c r="AI40" s="442"/>
      <c r="AJ40" s="452"/>
      <c r="AK40" s="501"/>
      <c r="AL40" s="455" t="str">
        <f t="shared" si="1"/>
        <v/>
      </c>
      <c r="AM40" s="319"/>
    </row>
    <row r="41" spans="1:39" s="47" customFormat="1" x14ac:dyDescent="0.2">
      <c r="A41" s="457">
        <f>'Appendix B.2'!A42</f>
        <v>35</v>
      </c>
      <c r="B41" s="458">
        <f>'Appendix B.2'!B42</f>
        <v>0</v>
      </c>
      <c r="C41" s="459" t="str">
        <f>'Appendix B.2'!C42</f>
        <v/>
      </c>
      <c r="D41" s="443"/>
      <c r="E41" s="444"/>
      <c r="F41" s="453"/>
      <c r="G41" s="443"/>
      <c r="H41" s="444"/>
      <c r="I41" s="444"/>
      <c r="J41" s="444"/>
      <c r="K41" s="444"/>
      <c r="L41" s="444"/>
      <c r="M41" s="444"/>
      <c r="N41" s="444"/>
      <c r="O41" s="444"/>
      <c r="P41" s="444"/>
      <c r="Q41" s="444"/>
      <c r="R41" s="444"/>
      <c r="S41" s="444"/>
      <c r="T41" s="444"/>
      <c r="U41" s="444"/>
      <c r="V41" s="444"/>
      <c r="W41" s="444"/>
      <c r="X41" s="444"/>
      <c r="Y41" s="444"/>
      <c r="Z41" s="444"/>
      <c r="AA41" s="453"/>
      <c r="AB41" s="443"/>
      <c r="AC41" s="453"/>
      <c r="AD41" s="449"/>
      <c r="AE41" s="444"/>
      <c r="AF41" s="453"/>
      <c r="AG41" s="449"/>
      <c r="AH41" s="444"/>
      <c r="AI41" s="444"/>
      <c r="AJ41" s="453"/>
      <c r="AK41" s="502"/>
      <c r="AL41" s="456" t="str">
        <f t="shared" si="1"/>
        <v/>
      </c>
      <c r="AM41" s="318"/>
    </row>
    <row r="42" spans="1:39" s="47" customFormat="1" x14ac:dyDescent="0.2">
      <c r="A42" s="460">
        <f>'Appendix B.2'!A43</f>
        <v>36</v>
      </c>
      <c r="B42" s="461">
        <f>'Appendix B.2'!B43</f>
        <v>0</v>
      </c>
      <c r="C42" s="462" t="str">
        <f>'Appendix B.2'!C43</f>
        <v/>
      </c>
      <c r="D42" s="441"/>
      <c r="E42" s="442"/>
      <c r="F42" s="452"/>
      <c r="G42" s="441"/>
      <c r="H42" s="442"/>
      <c r="I42" s="442"/>
      <c r="J42" s="442"/>
      <c r="K42" s="442"/>
      <c r="L42" s="442"/>
      <c r="M42" s="442"/>
      <c r="N42" s="442"/>
      <c r="O42" s="442"/>
      <c r="P42" s="442"/>
      <c r="Q42" s="442"/>
      <c r="R42" s="442"/>
      <c r="S42" s="442"/>
      <c r="T42" s="442"/>
      <c r="U42" s="442"/>
      <c r="V42" s="442"/>
      <c r="W42" s="442"/>
      <c r="X42" s="442"/>
      <c r="Y42" s="442"/>
      <c r="Z42" s="442"/>
      <c r="AA42" s="452"/>
      <c r="AB42" s="441"/>
      <c r="AC42" s="452"/>
      <c r="AD42" s="448"/>
      <c r="AE42" s="442"/>
      <c r="AF42" s="452"/>
      <c r="AG42" s="448"/>
      <c r="AH42" s="442"/>
      <c r="AI42" s="442"/>
      <c r="AJ42" s="452"/>
      <c r="AK42" s="501"/>
      <c r="AL42" s="455" t="str">
        <f t="shared" si="1"/>
        <v/>
      </c>
      <c r="AM42" s="319"/>
    </row>
    <row r="43" spans="1:39" s="47" customFormat="1" x14ac:dyDescent="0.2">
      <c r="A43" s="457">
        <f>'Appendix B.2'!A44</f>
        <v>37</v>
      </c>
      <c r="B43" s="458">
        <f>'Appendix B.2'!B44</f>
        <v>0</v>
      </c>
      <c r="C43" s="459" t="str">
        <f>'Appendix B.2'!C44</f>
        <v/>
      </c>
      <c r="D43" s="443"/>
      <c r="E43" s="444"/>
      <c r="F43" s="453"/>
      <c r="G43" s="443"/>
      <c r="H43" s="444"/>
      <c r="I43" s="444"/>
      <c r="J43" s="444"/>
      <c r="K43" s="444"/>
      <c r="L43" s="444"/>
      <c r="M43" s="444"/>
      <c r="N43" s="444"/>
      <c r="O43" s="444"/>
      <c r="P43" s="444"/>
      <c r="Q43" s="444"/>
      <c r="R43" s="444"/>
      <c r="S43" s="444"/>
      <c r="T43" s="444"/>
      <c r="U43" s="444"/>
      <c r="V43" s="444"/>
      <c r="W43" s="444"/>
      <c r="X43" s="444"/>
      <c r="Y43" s="444"/>
      <c r="Z43" s="444"/>
      <c r="AA43" s="453"/>
      <c r="AB43" s="443"/>
      <c r="AC43" s="453"/>
      <c r="AD43" s="449"/>
      <c r="AE43" s="444"/>
      <c r="AF43" s="453"/>
      <c r="AG43" s="449"/>
      <c r="AH43" s="444"/>
      <c r="AI43" s="444"/>
      <c r="AJ43" s="453"/>
      <c r="AK43" s="502"/>
      <c r="AL43" s="456" t="str">
        <f t="shared" si="1"/>
        <v/>
      </c>
      <c r="AM43" s="318"/>
    </row>
    <row r="44" spans="1:39" s="47" customFormat="1" x14ac:dyDescent="0.2">
      <c r="A44" s="460">
        <f>'Appendix B.2'!A45</f>
        <v>38</v>
      </c>
      <c r="B44" s="461">
        <f>'Appendix B.2'!B45</f>
        <v>0</v>
      </c>
      <c r="C44" s="462" t="str">
        <f>'Appendix B.2'!C45</f>
        <v/>
      </c>
      <c r="D44" s="441"/>
      <c r="E44" s="442"/>
      <c r="F44" s="452"/>
      <c r="G44" s="441"/>
      <c r="H44" s="442"/>
      <c r="I44" s="442"/>
      <c r="J44" s="442"/>
      <c r="K44" s="442"/>
      <c r="L44" s="442"/>
      <c r="M44" s="442"/>
      <c r="N44" s="442"/>
      <c r="O44" s="442"/>
      <c r="P44" s="442"/>
      <c r="Q44" s="442"/>
      <c r="R44" s="442"/>
      <c r="S44" s="442"/>
      <c r="T44" s="442"/>
      <c r="U44" s="442"/>
      <c r="V44" s="442"/>
      <c r="W44" s="442"/>
      <c r="X44" s="442"/>
      <c r="Y44" s="442"/>
      <c r="Z44" s="442"/>
      <c r="AA44" s="452"/>
      <c r="AB44" s="441"/>
      <c r="AC44" s="452"/>
      <c r="AD44" s="448"/>
      <c r="AE44" s="442"/>
      <c r="AF44" s="452"/>
      <c r="AG44" s="448"/>
      <c r="AH44" s="442"/>
      <c r="AI44" s="442"/>
      <c r="AJ44" s="452"/>
      <c r="AK44" s="501"/>
      <c r="AL44" s="455" t="str">
        <f t="shared" si="1"/>
        <v/>
      </c>
      <c r="AM44" s="320"/>
    </row>
    <row r="45" spans="1:39" s="47" customFormat="1" x14ac:dyDescent="0.2">
      <c r="A45" s="457">
        <f>'Appendix B.2'!A46</f>
        <v>39</v>
      </c>
      <c r="B45" s="458">
        <f>'Appendix B.2'!B46</f>
        <v>0</v>
      </c>
      <c r="C45" s="459" t="str">
        <f>'Appendix B.2'!C46</f>
        <v/>
      </c>
      <c r="D45" s="443"/>
      <c r="E45" s="444"/>
      <c r="F45" s="453"/>
      <c r="G45" s="443"/>
      <c r="H45" s="444"/>
      <c r="I45" s="444"/>
      <c r="J45" s="444"/>
      <c r="K45" s="444"/>
      <c r="L45" s="444"/>
      <c r="M45" s="444"/>
      <c r="N45" s="444"/>
      <c r="O45" s="444"/>
      <c r="P45" s="444"/>
      <c r="Q45" s="444"/>
      <c r="R45" s="444"/>
      <c r="S45" s="444"/>
      <c r="T45" s="444"/>
      <c r="U45" s="444"/>
      <c r="V45" s="444"/>
      <c r="W45" s="444"/>
      <c r="X45" s="444"/>
      <c r="Y45" s="444"/>
      <c r="Z45" s="444"/>
      <c r="AA45" s="453"/>
      <c r="AB45" s="443"/>
      <c r="AC45" s="453"/>
      <c r="AD45" s="449"/>
      <c r="AE45" s="444"/>
      <c r="AF45" s="453"/>
      <c r="AG45" s="449"/>
      <c r="AH45" s="444"/>
      <c r="AI45" s="444"/>
      <c r="AJ45" s="453"/>
      <c r="AK45" s="502"/>
      <c r="AL45" s="456" t="str">
        <f t="shared" si="1"/>
        <v/>
      </c>
      <c r="AM45" s="321"/>
    </row>
    <row r="46" spans="1:39" s="47" customFormat="1" x14ac:dyDescent="0.2">
      <c r="A46" s="460">
        <f>'Appendix B.2'!A47</f>
        <v>40</v>
      </c>
      <c r="B46" s="461">
        <f>'Appendix B.2'!B47</f>
        <v>0</v>
      </c>
      <c r="C46" s="462" t="str">
        <f>'Appendix B.2'!C47</f>
        <v/>
      </c>
      <c r="D46" s="441"/>
      <c r="E46" s="442"/>
      <c r="F46" s="452"/>
      <c r="G46" s="441"/>
      <c r="H46" s="442"/>
      <c r="I46" s="442"/>
      <c r="J46" s="442"/>
      <c r="K46" s="442"/>
      <c r="L46" s="442"/>
      <c r="M46" s="442"/>
      <c r="N46" s="442"/>
      <c r="O46" s="442"/>
      <c r="P46" s="442"/>
      <c r="Q46" s="442"/>
      <c r="R46" s="442"/>
      <c r="S46" s="442"/>
      <c r="T46" s="442"/>
      <c r="U46" s="442"/>
      <c r="V46" s="442"/>
      <c r="W46" s="442"/>
      <c r="X46" s="442"/>
      <c r="Y46" s="442"/>
      <c r="Z46" s="442"/>
      <c r="AA46" s="452"/>
      <c r="AB46" s="441"/>
      <c r="AC46" s="452"/>
      <c r="AD46" s="448"/>
      <c r="AE46" s="442"/>
      <c r="AF46" s="452"/>
      <c r="AG46" s="448"/>
      <c r="AH46" s="442"/>
      <c r="AI46" s="442"/>
      <c r="AJ46" s="452"/>
      <c r="AK46" s="501"/>
      <c r="AL46" s="455" t="str">
        <f t="shared" si="1"/>
        <v/>
      </c>
      <c r="AM46" s="320"/>
    </row>
    <row r="47" spans="1:39" s="47" customFormat="1" x14ac:dyDescent="0.2">
      <c r="A47" s="457">
        <f>'Appendix B.2'!A48</f>
        <v>41</v>
      </c>
      <c r="B47" s="458">
        <f>'Appendix B.2'!B48</f>
        <v>0</v>
      </c>
      <c r="C47" s="459" t="str">
        <f>'Appendix B.2'!C48</f>
        <v/>
      </c>
      <c r="D47" s="443"/>
      <c r="E47" s="444"/>
      <c r="F47" s="453"/>
      <c r="G47" s="443"/>
      <c r="H47" s="444"/>
      <c r="I47" s="444"/>
      <c r="J47" s="444"/>
      <c r="K47" s="444"/>
      <c r="L47" s="444"/>
      <c r="M47" s="444"/>
      <c r="N47" s="444"/>
      <c r="O47" s="444"/>
      <c r="P47" s="444"/>
      <c r="Q47" s="444"/>
      <c r="R47" s="444"/>
      <c r="S47" s="444"/>
      <c r="T47" s="444"/>
      <c r="U47" s="444"/>
      <c r="V47" s="444"/>
      <c r="W47" s="444"/>
      <c r="X47" s="444"/>
      <c r="Y47" s="444"/>
      <c r="Z47" s="444"/>
      <c r="AA47" s="453"/>
      <c r="AB47" s="443"/>
      <c r="AC47" s="453"/>
      <c r="AD47" s="449"/>
      <c r="AE47" s="444"/>
      <c r="AF47" s="453"/>
      <c r="AG47" s="449"/>
      <c r="AH47" s="444"/>
      <c r="AI47" s="444"/>
      <c r="AJ47" s="453"/>
      <c r="AK47" s="502"/>
      <c r="AL47" s="456" t="str">
        <f t="shared" si="1"/>
        <v/>
      </c>
      <c r="AM47" s="321"/>
    </row>
    <row r="48" spans="1:39" s="47" customFormat="1" x14ac:dyDescent="0.2">
      <c r="A48" s="460">
        <f>'Appendix B.2'!A49</f>
        <v>42</v>
      </c>
      <c r="B48" s="461">
        <f>'Appendix B.2'!B49</f>
        <v>0</v>
      </c>
      <c r="C48" s="462" t="str">
        <f>'Appendix B.2'!C49</f>
        <v/>
      </c>
      <c r="D48" s="441"/>
      <c r="E48" s="442"/>
      <c r="F48" s="452"/>
      <c r="G48" s="441"/>
      <c r="H48" s="442"/>
      <c r="I48" s="442"/>
      <c r="J48" s="442"/>
      <c r="K48" s="442"/>
      <c r="L48" s="442"/>
      <c r="M48" s="442"/>
      <c r="N48" s="442"/>
      <c r="O48" s="442"/>
      <c r="P48" s="442"/>
      <c r="Q48" s="442"/>
      <c r="R48" s="442"/>
      <c r="S48" s="442"/>
      <c r="T48" s="442"/>
      <c r="U48" s="442"/>
      <c r="V48" s="442"/>
      <c r="W48" s="442"/>
      <c r="X48" s="442"/>
      <c r="Y48" s="442"/>
      <c r="Z48" s="442"/>
      <c r="AA48" s="452"/>
      <c r="AB48" s="441"/>
      <c r="AC48" s="452"/>
      <c r="AD48" s="448"/>
      <c r="AE48" s="442"/>
      <c r="AF48" s="452"/>
      <c r="AG48" s="448"/>
      <c r="AH48" s="442"/>
      <c r="AI48" s="442"/>
      <c r="AJ48" s="452"/>
      <c r="AK48" s="501"/>
      <c r="AL48" s="455" t="str">
        <f t="shared" si="1"/>
        <v/>
      </c>
      <c r="AM48" s="320"/>
    </row>
    <row r="49" spans="1:39" s="47" customFormat="1" x14ac:dyDescent="0.2">
      <c r="A49" s="457">
        <f>'Appendix B.2'!A50</f>
        <v>43</v>
      </c>
      <c r="B49" s="458">
        <f>'Appendix B.2'!B50</f>
        <v>0</v>
      </c>
      <c r="C49" s="459" t="str">
        <f>'Appendix B.2'!C50</f>
        <v/>
      </c>
      <c r="D49" s="443"/>
      <c r="E49" s="444"/>
      <c r="F49" s="453"/>
      <c r="G49" s="443"/>
      <c r="H49" s="444"/>
      <c r="I49" s="444"/>
      <c r="J49" s="444"/>
      <c r="K49" s="444"/>
      <c r="L49" s="444"/>
      <c r="M49" s="444"/>
      <c r="N49" s="444"/>
      <c r="O49" s="444"/>
      <c r="P49" s="444"/>
      <c r="Q49" s="444"/>
      <c r="R49" s="444"/>
      <c r="S49" s="444"/>
      <c r="T49" s="444"/>
      <c r="U49" s="444"/>
      <c r="V49" s="444"/>
      <c r="W49" s="444"/>
      <c r="X49" s="444"/>
      <c r="Y49" s="444"/>
      <c r="Z49" s="444"/>
      <c r="AA49" s="453"/>
      <c r="AB49" s="443"/>
      <c r="AC49" s="453"/>
      <c r="AD49" s="449"/>
      <c r="AE49" s="444"/>
      <c r="AF49" s="453"/>
      <c r="AG49" s="449"/>
      <c r="AH49" s="444"/>
      <c r="AI49" s="444"/>
      <c r="AJ49" s="453"/>
      <c r="AK49" s="502"/>
      <c r="AL49" s="456" t="str">
        <f t="shared" si="1"/>
        <v/>
      </c>
      <c r="AM49" s="321"/>
    </row>
    <row r="50" spans="1:39" s="47" customFormat="1" x14ac:dyDescent="0.2">
      <c r="A50" s="460">
        <f>'Appendix B.2'!A51</f>
        <v>44</v>
      </c>
      <c r="B50" s="461">
        <f>'Appendix B.2'!B51</f>
        <v>0</v>
      </c>
      <c r="C50" s="462" t="str">
        <f>'Appendix B.2'!C51</f>
        <v/>
      </c>
      <c r="D50" s="441"/>
      <c r="E50" s="442"/>
      <c r="F50" s="452"/>
      <c r="G50" s="441"/>
      <c r="H50" s="442"/>
      <c r="I50" s="442"/>
      <c r="J50" s="442"/>
      <c r="K50" s="442"/>
      <c r="L50" s="442"/>
      <c r="M50" s="442"/>
      <c r="N50" s="442"/>
      <c r="O50" s="442"/>
      <c r="P50" s="442"/>
      <c r="Q50" s="442"/>
      <c r="R50" s="442"/>
      <c r="S50" s="442"/>
      <c r="T50" s="442"/>
      <c r="U50" s="442"/>
      <c r="V50" s="442"/>
      <c r="W50" s="442"/>
      <c r="X50" s="442"/>
      <c r="Y50" s="442"/>
      <c r="Z50" s="442"/>
      <c r="AA50" s="452"/>
      <c r="AB50" s="441"/>
      <c r="AC50" s="452"/>
      <c r="AD50" s="448"/>
      <c r="AE50" s="442"/>
      <c r="AF50" s="452"/>
      <c r="AG50" s="448"/>
      <c r="AH50" s="442"/>
      <c r="AI50" s="442"/>
      <c r="AJ50" s="452"/>
      <c r="AK50" s="501"/>
      <c r="AL50" s="455" t="str">
        <f t="shared" si="1"/>
        <v/>
      </c>
      <c r="AM50" s="320"/>
    </row>
    <row r="51" spans="1:39" s="47" customFormat="1" x14ac:dyDescent="0.2">
      <c r="A51" s="457">
        <f>'Appendix B.2'!A52</f>
        <v>45</v>
      </c>
      <c r="B51" s="458">
        <f>'Appendix B.2'!B52</f>
        <v>0</v>
      </c>
      <c r="C51" s="459" t="str">
        <f>'Appendix B.2'!C52</f>
        <v/>
      </c>
      <c r="D51" s="443"/>
      <c r="E51" s="444"/>
      <c r="F51" s="453"/>
      <c r="G51" s="443"/>
      <c r="H51" s="444"/>
      <c r="I51" s="444"/>
      <c r="J51" s="444"/>
      <c r="K51" s="444"/>
      <c r="L51" s="444"/>
      <c r="M51" s="444"/>
      <c r="N51" s="444"/>
      <c r="O51" s="444"/>
      <c r="P51" s="444"/>
      <c r="Q51" s="444"/>
      <c r="R51" s="444"/>
      <c r="S51" s="444"/>
      <c r="T51" s="444"/>
      <c r="U51" s="444"/>
      <c r="V51" s="444"/>
      <c r="W51" s="444"/>
      <c r="X51" s="444"/>
      <c r="Y51" s="444"/>
      <c r="Z51" s="444"/>
      <c r="AA51" s="453"/>
      <c r="AB51" s="443"/>
      <c r="AC51" s="453"/>
      <c r="AD51" s="449"/>
      <c r="AE51" s="444"/>
      <c r="AF51" s="453"/>
      <c r="AG51" s="449"/>
      <c r="AH51" s="444"/>
      <c r="AI51" s="444"/>
      <c r="AJ51" s="453"/>
      <c r="AK51" s="502"/>
      <c r="AL51" s="456" t="str">
        <f t="shared" si="1"/>
        <v/>
      </c>
      <c r="AM51" s="321"/>
    </row>
    <row r="52" spans="1:39" s="47" customFormat="1" x14ac:dyDescent="0.2">
      <c r="A52" s="460">
        <f>'Appendix B.2'!A53</f>
        <v>46</v>
      </c>
      <c r="B52" s="461">
        <f>'Appendix B.2'!B53</f>
        <v>0</v>
      </c>
      <c r="C52" s="462" t="str">
        <f>'Appendix B.2'!C53</f>
        <v/>
      </c>
      <c r="D52" s="441"/>
      <c r="E52" s="442"/>
      <c r="F52" s="452"/>
      <c r="G52" s="441"/>
      <c r="H52" s="442"/>
      <c r="I52" s="442"/>
      <c r="J52" s="442"/>
      <c r="K52" s="442"/>
      <c r="L52" s="442"/>
      <c r="M52" s="442"/>
      <c r="N52" s="442"/>
      <c r="O52" s="442"/>
      <c r="P52" s="442"/>
      <c r="Q52" s="442"/>
      <c r="R52" s="442"/>
      <c r="S52" s="442"/>
      <c r="T52" s="442"/>
      <c r="U52" s="442"/>
      <c r="V52" s="442"/>
      <c r="W52" s="442"/>
      <c r="X52" s="442"/>
      <c r="Y52" s="442"/>
      <c r="Z52" s="442"/>
      <c r="AA52" s="452"/>
      <c r="AB52" s="441"/>
      <c r="AC52" s="452"/>
      <c r="AD52" s="448"/>
      <c r="AE52" s="442"/>
      <c r="AF52" s="452"/>
      <c r="AG52" s="448"/>
      <c r="AH52" s="442"/>
      <c r="AI52" s="442"/>
      <c r="AJ52" s="452"/>
      <c r="AK52" s="501"/>
      <c r="AL52" s="455" t="str">
        <f t="shared" si="1"/>
        <v/>
      </c>
      <c r="AM52" s="320"/>
    </row>
    <row r="53" spans="1:39" s="47" customFormat="1" x14ac:dyDescent="0.2">
      <c r="A53" s="457">
        <f>'Appendix B.2'!A54</f>
        <v>47</v>
      </c>
      <c r="B53" s="458">
        <f>'Appendix B.2'!B54</f>
        <v>0</v>
      </c>
      <c r="C53" s="459" t="str">
        <f>'Appendix B.2'!C54</f>
        <v/>
      </c>
      <c r="D53" s="443"/>
      <c r="E53" s="444"/>
      <c r="F53" s="453"/>
      <c r="G53" s="443"/>
      <c r="H53" s="444"/>
      <c r="I53" s="444"/>
      <c r="J53" s="444"/>
      <c r="K53" s="444"/>
      <c r="L53" s="444"/>
      <c r="M53" s="444"/>
      <c r="N53" s="444"/>
      <c r="O53" s="444"/>
      <c r="P53" s="444"/>
      <c r="Q53" s="444"/>
      <c r="R53" s="444"/>
      <c r="S53" s="444"/>
      <c r="T53" s="444"/>
      <c r="U53" s="444"/>
      <c r="V53" s="444"/>
      <c r="W53" s="444"/>
      <c r="X53" s="444"/>
      <c r="Y53" s="444"/>
      <c r="Z53" s="444"/>
      <c r="AA53" s="453"/>
      <c r="AB53" s="443"/>
      <c r="AC53" s="453"/>
      <c r="AD53" s="449"/>
      <c r="AE53" s="444"/>
      <c r="AF53" s="453"/>
      <c r="AG53" s="449"/>
      <c r="AH53" s="444"/>
      <c r="AI53" s="444"/>
      <c r="AJ53" s="453"/>
      <c r="AK53" s="502"/>
      <c r="AL53" s="456" t="str">
        <f t="shared" si="1"/>
        <v/>
      </c>
      <c r="AM53" s="321"/>
    </row>
    <row r="54" spans="1:39" s="47" customFormat="1" x14ac:dyDescent="0.2">
      <c r="A54" s="460">
        <f>'Appendix B.2'!A55</f>
        <v>48</v>
      </c>
      <c r="B54" s="461">
        <f>'Appendix B.2'!B55</f>
        <v>0</v>
      </c>
      <c r="C54" s="462" t="str">
        <f>'Appendix B.2'!C55</f>
        <v/>
      </c>
      <c r="D54" s="441"/>
      <c r="E54" s="442"/>
      <c r="F54" s="452"/>
      <c r="G54" s="441"/>
      <c r="H54" s="442"/>
      <c r="I54" s="442"/>
      <c r="J54" s="442"/>
      <c r="K54" s="442"/>
      <c r="L54" s="442"/>
      <c r="M54" s="442"/>
      <c r="N54" s="442"/>
      <c r="O54" s="442"/>
      <c r="P54" s="442"/>
      <c r="Q54" s="442"/>
      <c r="R54" s="442"/>
      <c r="S54" s="442"/>
      <c r="T54" s="442"/>
      <c r="U54" s="442"/>
      <c r="V54" s="442"/>
      <c r="W54" s="442"/>
      <c r="X54" s="442"/>
      <c r="Y54" s="442"/>
      <c r="Z54" s="442"/>
      <c r="AA54" s="452"/>
      <c r="AB54" s="441"/>
      <c r="AC54" s="452"/>
      <c r="AD54" s="448"/>
      <c r="AE54" s="442"/>
      <c r="AF54" s="452"/>
      <c r="AG54" s="448"/>
      <c r="AH54" s="442"/>
      <c r="AI54" s="442"/>
      <c r="AJ54" s="452"/>
      <c r="AK54" s="501"/>
      <c r="AL54" s="455" t="str">
        <f t="shared" si="1"/>
        <v/>
      </c>
      <c r="AM54" s="320"/>
    </row>
    <row r="55" spans="1:39" s="47" customFormat="1" x14ac:dyDescent="0.2">
      <c r="A55" s="457">
        <f>'Appendix B.2'!A56</f>
        <v>49</v>
      </c>
      <c r="B55" s="458">
        <f>'Appendix B.2'!B56</f>
        <v>0</v>
      </c>
      <c r="C55" s="459" t="str">
        <f>'Appendix B.2'!C56</f>
        <v/>
      </c>
      <c r="D55" s="443"/>
      <c r="E55" s="444"/>
      <c r="F55" s="453"/>
      <c r="G55" s="443"/>
      <c r="H55" s="444"/>
      <c r="I55" s="444"/>
      <c r="J55" s="444"/>
      <c r="K55" s="444"/>
      <c r="L55" s="444"/>
      <c r="M55" s="444"/>
      <c r="N55" s="444"/>
      <c r="O55" s="444"/>
      <c r="P55" s="444"/>
      <c r="Q55" s="444"/>
      <c r="R55" s="444"/>
      <c r="S55" s="444"/>
      <c r="T55" s="444"/>
      <c r="U55" s="444"/>
      <c r="V55" s="444"/>
      <c r="W55" s="444"/>
      <c r="X55" s="444"/>
      <c r="Y55" s="444"/>
      <c r="Z55" s="444"/>
      <c r="AA55" s="453"/>
      <c r="AB55" s="443"/>
      <c r="AC55" s="453"/>
      <c r="AD55" s="449"/>
      <c r="AE55" s="444"/>
      <c r="AF55" s="453"/>
      <c r="AG55" s="449"/>
      <c r="AH55" s="444"/>
      <c r="AI55" s="444"/>
      <c r="AJ55" s="453"/>
      <c r="AK55" s="502"/>
      <c r="AL55" s="456" t="str">
        <f t="shared" si="1"/>
        <v/>
      </c>
      <c r="AM55" s="321"/>
    </row>
    <row r="56" spans="1:39" s="47" customFormat="1" x14ac:dyDescent="0.2">
      <c r="A56" s="460">
        <f>'Appendix B.2'!A57</f>
        <v>50</v>
      </c>
      <c r="B56" s="461">
        <f>'Appendix B.2'!B57</f>
        <v>0</v>
      </c>
      <c r="C56" s="462" t="str">
        <f>'Appendix B.2'!C57</f>
        <v/>
      </c>
      <c r="D56" s="441"/>
      <c r="E56" s="442"/>
      <c r="F56" s="452"/>
      <c r="G56" s="441"/>
      <c r="H56" s="442"/>
      <c r="I56" s="442"/>
      <c r="J56" s="442"/>
      <c r="K56" s="442"/>
      <c r="L56" s="442"/>
      <c r="M56" s="442"/>
      <c r="N56" s="442"/>
      <c r="O56" s="442"/>
      <c r="P56" s="442"/>
      <c r="Q56" s="442"/>
      <c r="R56" s="442"/>
      <c r="S56" s="442"/>
      <c r="T56" s="442"/>
      <c r="U56" s="442"/>
      <c r="V56" s="442"/>
      <c r="W56" s="442"/>
      <c r="X56" s="442"/>
      <c r="Y56" s="442"/>
      <c r="Z56" s="442"/>
      <c r="AA56" s="452"/>
      <c r="AB56" s="441"/>
      <c r="AC56" s="452"/>
      <c r="AD56" s="448"/>
      <c r="AE56" s="442"/>
      <c r="AF56" s="452"/>
      <c r="AG56" s="448"/>
      <c r="AH56" s="442"/>
      <c r="AI56" s="442"/>
      <c r="AJ56" s="452"/>
      <c r="AK56" s="501"/>
      <c r="AL56" s="455" t="str">
        <f t="shared" si="1"/>
        <v/>
      </c>
      <c r="AM56" s="320"/>
    </row>
    <row r="57" spans="1:39" s="47" customFormat="1" x14ac:dyDescent="0.2">
      <c r="A57" s="457" t="str">
        <f>'Appendix B.2'!A58</f>
        <v>-</v>
      </c>
      <c r="B57" s="458">
        <f>'Appendix B.2'!B58</f>
        <v>0</v>
      </c>
      <c r="C57" s="459" t="str">
        <f>'Appendix B.2'!C58</f>
        <v>TMC Improvements</v>
      </c>
      <c r="D57" s="443"/>
      <c r="E57" s="444"/>
      <c r="F57" s="453"/>
      <c r="G57" s="443"/>
      <c r="H57" s="444"/>
      <c r="I57" s="444"/>
      <c r="J57" s="444"/>
      <c r="K57" s="444"/>
      <c r="L57" s="444"/>
      <c r="M57" s="444"/>
      <c r="N57" s="444"/>
      <c r="O57" s="444"/>
      <c r="P57" s="444"/>
      <c r="Q57" s="444"/>
      <c r="R57" s="444"/>
      <c r="S57" s="444"/>
      <c r="T57" s="444"/>
      <c r="U57" s="444"/>
      <c r="V57" s="444"/>
      <c r="W57" s="444"/>
      <c r="X57" s="444"/>
      <c r="Y57" s="444"/>
      <c r="Z57" s="444"/>
      <c r="AA57" s="453"/>
      <c r="AB57" s="443"/>
      <c r="AC57" s="453"/>
      <c r="AD57" s="449"/>
      <c r="AE57" s="444"/>
      <c r="AF57" s="453"/>
      <c r="AG57" s="449"/>
      <c r="AH57" s="444"/>
      <c r="AI57" s="444"/>
      <c r="AJ57" s="453"/>
      <c r="AK57" s="502"/>
      <c r="AL57" s="456" t="str">
        <f t="shared" si="1"/>
        <v/>
      </c>
      <c r="AM57" s="321"/>
    </row>
    <row r="58" spans="1:39" s="47" customFormat="1" x14ac:dyDescent="0.2">
      <c r="A58" s="460" t="str">
        <f>'Appendix B.2'!A59</f>
        <v>-</v>
      </c>
      <c r="B58" s="461">
        <f>'Appendix B.2'!B59</f>
        <v>0</v>
      </c>
      <c r="C58" s="462" t="str">
        <f>'Appendix B.2'!C59</f>
        <v>TMC Improvements</v>
      </c>
      <c r="D58" s="441"/>
      <c r="E58" s="442"/>
      <c r="F58" s="452"/>
      <c r="G58" s="441"/>
      <c r="H58" s="442"/>
      <c r="I58" s="442"/>
      <c r="J58" s="442"/>
      <c r="K58" s="442"/>
      <c r="L58" s="442"/>
      <c r="M58" s="442"/>
      <c r="N58" s="442"/>
      <c r="O58" s="442"/>
      <c r="P58" s="442"/>
      <c r="Q58" s="442"/>
      <c r="R58" s="442"/>
      <c r="S58" s="442"/>
      <c r="T58" s="442"/>
      <c r="U58" s="442"/>
      <c r="V58" s="442"/>
      <c r="W58" s="442"/>
      <c r="X58" s="442"/>
      <c r="Y58" s="442"/>
      <c r="Z58" s="442"/>
      <c r="AA58" s="452"/>
      <c r="AB58" s="441"/>
      <c r="AC58" s="452"/>
      <c r="AD58" s="448"/>
      <c r="AE58" s="442"/>
      <c r="AF58" s="452"/>
      <c r="AG58" s="448"/>
      <c r="AH58" s="442"/>
      <c r="AI58" s="442"/>
      <c r="AJ58" s="452"/>
      <c r="AK58" s="501"/>
      <c r="AL58" s="455" t="str">
        <f t="shared" si="1"/>
        <v/>
      </c>
      <c r="AM58" s="320"/>
    </row>
    <row r="59" spans="1:39" s="47" customFormat="1" x14ac:dyDescent="0.2">
      <c r="A59" s="457" t="str">
        <f>'Appendix B.2'!A60</f>
        <v>-</v>
      </c>
      <c r="B59" s="458">
        <f>'Appendix B.2'!B60</f>
        <v>0</v>
      </c>
      <c r="C59" s="459" t="str">
        <f>'Appendix B.2'!C60</f>
        <v>TMC Improvements</v>
      </c>
      <c r="D59" s="509"/>
      <c r="E59" s="510"/>
      <c r="F59" s="511"/>
      <c r="G59" s="509"/>
      <c r="H59" s="510"/>
      <c r="I59" s="510"/>
      <c r="J59" s="510"/>
      <c r="K59" s="510"/>
      <c r="L59" s="510"/>
      <c r="M59" s="510"/>
      <c r="N59" s="510"/>
      <c r="O59" s="510"/>
      <c r="P59" s="510"/>
      <c r="Q59" s="510"/>
      <c r="R59" s="510"/>
      <c r="S59" s="510"/>
      <c r="T59" s="510"/>
      <c r="U59" s="510"/>
      <c r="V59" s="510"/>
      <c r="W59" s="510"/>
      <c r="X59" s="510"/>
      <c r="Y59" s="510"/>
      <c r="Z59" s="510"/>
      <c r="AA59" s="511"/>
      <c r="AB59" s="509"/>
      <c r="AC59" s="511"/>
      <c r="AD59" s="512"/>
      <c r="AE59" s="510"/>
      <c r="AF59" s="511"/>
      <c r="AG59" s="512"/>
      <c r="AH59" s="510"/>
      <c r="AI59" s="510"/>
      <c r="AJ59" s="511"/>
      <c r="AK59" s="513"/>
      <c r="AL59" s="456" t="str">
        <f t="shared" si="1"/>
        <v/>
      </c>
      <c r="AM59" s="514"/>
    </row>
    <row r="60" spans="1:39" s="47" customFormat="1" ht="13.5" thickBot="1" x14ac:dyDescent="0.25">
      <c r="A60" s="518" t="str">
        <f>'Appendix B.2'!A61</f>
        <v>-</v>
      </c>
      <c r="B60" s="519">
        <f>'Appendix B.2'!B61</f>
        <v>0</v>
      </c>
      <c r="C60" s="520" t="str">
        <f>'Appendix B.2'!C61</f>
        <v>TMC Improvements</v>
      </c>
      <c r="D60" s="504"/>
      <c r="E60" s="505"/>
      <c r="F60" s="506"/>
      <c r="G60" s="504"/>
      <c r="H60" s="505"/>
      <c r="I60" s="505"/>
      <c r="J60" s="505"/>
      <c r="K60" s="505"/>
      <c r="L60" s="505"/>
      <c r="M60" s="505"/>
      <c r="N60" s="505"/>
      <c r="O60" s="505"/>
      <c r="P60" s="505"/>
      <c r="Q60" s="505"/>
      <c r="R60" s="505"/>
      <c r="S60" s="505"/>
      <c r="T60" s="505"/>
      <c r="U60" s="505"/>
      <c r="V60" s="505"/>
      <c r="W60" s="505"/>
      <c r="X60" s="505"/>
      <c r="Y60" s="505"/>
      <c r="Z60" s="505"/>
      <c r="AA60" s="506"/>
      <c r="AB60" s="504"/>
      <c r="AC60" s="506"/>
      <c r="AD60" s="507"/>
      <c r="AE60" s="505"/>
      <c r="AF60" s="506"/>
      <c r="AG60" s="507"/>
      <c r="AH60" s="505"/>
      <c r="AI60" s="505"/>
      <c r="AJ60" s="506"/>
      <c r="AK60" s="508"/>
      <c r="AL60" s="516" t="str">
        <f t="shared" si="1"/>
        <v/>
      </c>
      <c r="AM60" s="481"/>
    </row>
    <row r="61" spans="1:39" s="47" customFormat="1" ht="18" customHeight="1" thickBot="1" x14ac:dyDescent="0.25">
      <c r="A61" s="822" t="s">
        <v>322</v>
      </c>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4"/>
      <c r="AL61" s="517" t="str">
        <f t="shared" ref="AL61" si="2">IF(SUM(AL7:AL60)=0,"",AVERAGE(AL7:AL60))</f>
        <v/>
      </c>
    </row>
    <row r="62" spans="1:39" ht="13.5" thickTop="1" x14ac:dyDescent="0.2">
      <c r="AK62" s="429"/>
    </row>
    <row r="66" spans="1:2" x14ac:dyDescent="0.2">
      <c r="A66" s="445"/>
      <c r="B66" t="s">
        <v>323</v>
      </c>
    </row>
    <row r="67" spans="1:2" x14ac:dyDescent="0.2">
      <c r="A67" s="212"/>
    </row>
  </sheetData>
  <mergeCells count="12">
    <mergeCell ref="A61:AK61"/>
    <mergeCell ref="AM4:AM6"/>
    <mergeCell ref="A4:A6"/>
    <mergeCell ref="B4:B6"/>
    <mergeCell ref="C4:C6"/>
    <mergeCell ref="D4:AK4"/>
    <mergeCell ref="AL4:AL6"/>
    <mergeCell ref="D6:F6"/>
    <mergeCell ref="G6:AA6"/>
    <mergeCell ref="AB6:AC6"/>
    <mergeCell ref="AD6:AF6"/>
    <mergeCell ref="AG6:AJ6"/>
  </mergeCells>
  <pageMargins left="0.5" right="0.5" top="0.95" bottom="0.5" header="0.3" footer="0.3"/>
  <pageSetup paperSize="3" fitToWidth="0" orientation="landscape" blackAndWhite="1" r:id="rId1"/>
  <headerFooter>
    <oddHeader>&amp;L&amp;"Arial,Bold"APPENDIX B: AGENCY IMPROVEMENT CALCULATIONS&amp;RINSERT Project Name</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4" id="{00000000-000E-0000-0F00-000002000000}">
            <xm:f>LOOKUP!$S$36=TRUE</xm:f>
            <x14:dxf>
              <font>
                <strike/>
              </font>
              <fill>
                <patternFill>
                  <bgColor theme="1"/>
                </patternFill>
              </fill>
            </x14:dxf>
          </x14:cfRule>
          <xm:sqref>AG7:AJ60</xm:sqref>
        </x14:conditionalFormatting>
        <x14:conditionalFormatting xmlns:xm="http://schemas.microsoft.com/office/excel/2006/main">
          <x14:cfRule type="expression" priority="3" id="{D76E92B9-51E3-4B17-A764-E7AA8769708D}">
            <xm:f>AND(D7="",NOT(ISBLANK('Appendix B.2'!D8)))</xm:f>
            <x14:dxf>
              <fill>
                <patternFill>
                  <bgColor rgb="FFFFFF00"/>
                </patternFill>
              </fill>
            </x14:dxf>
          </x14:cfRule>
          <x14:cfRule type="expression" priority="1" id="{55017772-3E81-4D78-9C22-A679E7C402F7}">
            <xm:f>AND('Appendix B.2'!D8="",NOT(ISBLANK(D7)))</xm:f>
            <x14:dxf>
              <fill>
                <patternFill>
                  <bgColor rgb="FFFF0000"/>
                </patternFill>
              </fill>
            </x14:dxf>
          </x14:cfRule>
          <xm:sqref>D7:AK60</xm:sqref>
        </x14:conditionalFormatting>
        <x14:conditionalFormatting xmlns:xm="http://schemas.microsoft.com/office/excel/2006/main">
          <x14:cfRule type="expression" priority="2" id="{6E2BD75D-92A1-419E-B940-7ABE6180DEBD}">
            <xm:f>LOOKUP!$R$36=TRUE</xm:f>
            <x14:dxf>
              <fill>
                <patternFill>
                  <bgColor theme="1"/>
                </patternFill>
              </fill>
            </x14:dxf>
          </x14:cfRule>
          <xm:sqref>D7:AF60</xm:sqref>
        </x14:conditionalFormatting>
      </x14:conditionalFormattings>
    </ext>
    <ext xmlns:x14="http://schemas.microsoft.com/office/spreadsheetml/2009/9/main" uri="{CCE6A557-97BC-4b89-ADB6-D9C93CAAB3DF}">
      <x14:dataValidations xmlns:xm="http://schemas.microsoft.com/office/excel/2006/main" count="33">
        <x14:dataValidation type="list" allowBlank="1" showInputMessage="1" showErrorMessage="1" xr:uid="{65F7B88E-133B-475A-B8E6-848CA646D4CF}">
          <x14:formula1>
            <xm:f>ScoreTable!$B$8:$C$8</xm:f>
          </x14:formula1>
          <xm:sqref>D7:D60</xm:sqref>
        </x14:dataValidation>
        <x14:dataValidation type="list" allowBlank="1" showInputMessage="1" showErrorMessage="1" xr:uid="{B2F72646-06C6-40D1-8239-DA940E12BBF0}">
          <x14:formula1>
            <xm:f>ScoreTable!$B$9:$C$9</xm:f>
          </x14:formula1>
          <xm:sqref>E7:E60</xm:sqref>
        </x14:dataValidation>
        <x14:dataValidation type="list" allowBlank="1" showInputMessage="1" showErrorMessage="1" xr:uid="{BFE7E3CD-26C2-47CC-AE3D-462F3CC1C0BA}">
          <x14:formula1>
            <xm:f>ScoreTable!$B$10:$C$10</xm:f>
          </x14:formula1>
          <xm:sqref>F7:F60</xm:sqref>
        </x14:dataValidation>
        <x14:dataValidation type="list" allowBlank="1" showInputMessage="1" showErrorMessage="1" xr:uid="{042CAC68-5D04-4BD8-ACE7-4B1A0178E200}">
          <x14:formula1>
            <xm:f>ScoreTable!$B$12:$C$12</xm:f>
          </x14:formula1>
          <xm:sqref>G7:G60</xm:sqref>
        </x14:dataValidation>
        <x14:dataValidation type="list" allowBlank="1" showInputMessage="1" showErrorMessage="1" xr:uid="{32CEBDD0-4D62-44C0-BC33-1411A9D8C25A}">
          <x14:formula1>
            <xm:f>ScoreTable!$B$13:$C$13</xm:f>
          </x14:formula1>
          <xm:sqref>H7:H60</xm:sqref>
        </x14:dataValidation>
        <x14:dataValidation type="list" allowBlank="1" showInputMessage="1" showErrorMessage="1" xr:uid="{5F66C09F-1A84-4760-97C4-D0E1E77E3437}">
          <x14:formula1>
            <xm:f>ScoreTable!$B$14:$C$14</xm:f>
          </x14:formula1>
          <xm:sqref>I7:I60</xm:sqref>
        </x14:dataValidation>
        <x14:dataValidation type="list" allowBlank="1" showInputMessage="1" showErrorMessage="1" xr:uid="{22EF7984-9450-4BE4-B4C0-735E9461C2C3}">
          <x14:formula1>
            <xm:f>ScoreTable!$B$15:$C$15</xm:f>
          </x14:formula1>
          <xm:sqref>J7:J60</xm:sqref>
        </x14:dataValidation>
        <x14:dataValidation type="list" allowBlank="1" showInputMessage="1" showErrorMessage="1" xr:uid="{77A69CD2-4CD5-4444-917B-2F14D6E80A74}">
          <x14:formula1>
            <xm:f>ScoreTable!$B$16:$C$16</xm:f>
          </x14:formula1>
          <xm:sqref>K7:K60</xm:sqref>
        </x14:dataValidation>
        <x14:dataValidation type="list" allowBlank="1" showInputMessage="1" showErrorMessage="1" xr:uid="{7F471B61-0D87-4C3E-9737-7339435FB089}">
          <x14:formula1>
            <xm:f>ScoreTable!$B$17:$C$17</xm:f>
          </x14:formula1>
          <xm:sqref>L7:L60</xm:sqref>
        </x14:dataValidation>
        <x14:dataValidation type="list" allowBlank="1" showInputMessage="1" showErrorMessage="1" xr:uid="{1FB4EE17-D921-47EA-9640-036C796D40A6}">
          <x14:formula1>
            <xm:f>ScoreTable!$B$18:$C$18</xm:f>
          </x14:formula1>
          <xm:sqref>M7:M60</xm:sqref>
        </x14:dataValidation>
        <x14:dataValidation type="list" allowBlank="1" showInputMessage="1" showErrorMessage="1" xr:uid="{1D52C0ED-046A-4090-B880-6FFF6FB7C035}">
          <x14:formula1>
            <xm:f>ScoreTable!$B$19:$C$19</xm:f>
          </x14:formula1>
          <xm:sqref>N7:N60</xm:sqref>
        </x14:dataValidation>
        <x14:dataValidation type="list" allowBlank="1" showInputMessage="1" showErrorMessage="1" xr:uid="{6781462F-0BFA-4D7F-8A34-0DA9BE375EDD}">
          <x14:formula1>
            <xm:f>ScoreTable!$B$20:$C$20</xm:f>
          </x14:formula1>
          <xm:sqref>O7:O60</xm:sqref>
        </x14:dataValidation>
        <x14:dataValidation type="list" allowBlank="1" showInputMessage="1" showErrorMessage="1" xr:uid="{704532ED-2923-493D-9534-55A59C24A740}">
          <x14:formula1>
            <xm:f>ScoreTable!$B$21:$C$21</xm:f>
          </x14:formula1>
          <xm:sqref>P7:P60</xm:sqref>
        </x14:dataValidation>
        <x14:dataValidation type="list" allowBlank="1" showInputMessage="1" showErrorMessage="1" xr:uid="{475D802A-1ACD-467D-8DCE-0656E5FF9BE1}">
          <x14:formula1>
            <xm:f>ScoreTable!$B$22:$C$22</xm:f>
          </x14:formula1>
          <xm:sqref>Q7:Q60</xm:sqref>
        </x14:dataValidation>
        <x14:dataValidation type="list" allowBlank="1" showInputMessage="1" showErrorMessage="1" xr:uid="{DFE39B18-7810-47F4-84FA-414212DA7B74}">
          <x14:formula1>
            <xm:f>ScoreTable!$B$23:$C$23</xm:f>
          </x14:formula1>
          <xm:sqref>R7:R60</xm:sqref>
        </x14:dataValidation>
        <x14:dataValidation type="list" allowBlank="1" showInputMessage="1" showErrorMessage="1" xr:uid="{25CF487C-AAB3-4A52-BC4C-89E7FAD3EAD5}">
          <x14:formula1>
            <xm:f>ScoreTable!$B$24:$C$24</xm:f>
          </x14:formula1>
          <xm:sqref>S7:S60</xm:sqref>
        </x14:dataValidation>
        <x14:dataValidation type="list" allowBlank="1" showInputMessage="1" showErrorMessage="1" xr:uid="{6A78B583-7646-491E-A5C5-256DED56B4AA}">
          <x14:formula1>
            <xm:f>ScoreTable!$B$25:$C$25</xm:f>
          </x14:formula1>
          <xm:sqref>T7:T60</xm:sqref>
        </x14:dataValidation>
        <x14:dataValidation type="list" allowBlank="1" showInputMessage="1" showErrorMessage="1" xr:uid="{918C1C69-2E88-483E-AC3B-DA76C449FC0A}">
          <x14:formula1>
            <xm:f>ScoreTable!$B$26:$C$26</xm:f>
          </x14:formula1>
          <xm:sqref>U7:U60</xm:sqref>
        </x14:dataValidation>
        <x14:dataValidation type="list" allowBlank="1" showInputMessage="1" showErrorMessage="1" xr:uid="{3E45E446-0AF8-4976-BD12-8E3BC3D13605}">
          <x14:formula1>
            <xm:f>ScoreTable!$B$27:$C$27</xm:f>
          </x14:formula1>
          <xm:sqref>V7:V60</xm:sqref>
        </x14:dataValidation>
        <x14:dataValidation type="list" allowBlank="1" showInputMessage="1" showErrorMessage="1" xr:uid="{D00675FE-2E87-4240-852D-E63866628565}">
          <x14:formula1>
            <xm:f>ScoreTable!$B$28:$C$28</xm:f>
          </x14:formula1>
          <xm:sqref>W7:W60</xm:sqref>
        </x14:dataValidation>
        <x14:dataValidation type="list" allowBlank="1" showInputMessage="1" showErrorMessage="1" xr:uid="{B0DD72A1-A5A9-4EE2-B996-36D729F0DDA6}">
          <x14:formula1>
            <xm:f>ScoreTable!$B$29:$C$29</xm:f>
          </x14:formula1>
          <xm:sqref>X7:X60</xm:sqref>
        </x14:dataValidation>
        <x14:dataValidation type="list" allowBlank="1" showInputMessage="1" showErrorMessage="1" xr:uid="{1B398116-09BE-4C16-86C7-E3D6302021CE}">
          <x14:formula1>
            <xm:f>ScoreTable!$B$30:$C$30</xm:f>
          </x14:formula1>
          <xm:sqref>Y7:Y60</xm:sqref>
        </x14:dataValidation>
        <x14:dataValidation type="list" allowBlank="1" showInputMessage="1" showErrorMessage="1" xr:uid="{DEDAA058-F2AA-48C5-8584-82513573579B}">
          <x14:formula1>
            <xm:f>ScoreTable!$B$31:$C$31</xm:f>
          </x14:formula1>
          <xm:sqref>Z7:Z60</xm:sqref>
        </x14:dataValidation>
        <x14:dataValidation type="list" allowBlank="1" showInputMessage="1" showErrorMessage="1" xr:uid="{B5B83C99-CF68-4677-933C-220061D3A87D}">
          <x14:formula1>
            <xm:f>ScoreTable!$B$32:$C$32</xm:f>
          </x14:formula1>
          <xm:sqref>AA7:AA60</xm:sqref>
        </x14:dataValidation>
        <x14:dataValidation type="list" allowBlank="1" showInputMessage="1" showErrorMessage="1" xr:uid="{41E532CE-77A7-4824-BBAE-F31471F4F857}">
          <x14:formula1>
            <xm:f>ScoreTable!$B$34:$C$34</xm:f>
          </x14:formula1>
          <xm:sqref>AB7:AB60</xm:sqref>
        </x14:dataValidation>
        <x14:dataValidation type="list" allowBlank="1" showInputMessage="1" showErrorMessage="1" xr:uid="{EAAD6599-0CA0-4C75-A354-DD1EB5747032}">
          <x14:formula1>
            <xm:f>ScoreTable!$B$35:$C$35</xm:f>
          </x14:formula1>
          <xm:sqref>AC7:AC60</xm:sqref>
        </x14:dataValidation>
        <x14:dataValidation type="list" allowBlank="1" showInputMessage="1" showErrorMessage="1" xr:uid="{9C03D5C7-1B54-49D1-901C-AFF83C907F9F}">
          <x14:formula1>
            <xm:f>ScoreTable!$B$37:$C$37</xm:f>
          </x14:formula1>
          <xm:sqref>AD7:AD60</xm:sqref>
        </x14:dataValidation>
        <x14:dataValidation type="list" allowBlank="1" showInputMessage="1" showErrorMessage="1" xr:uid="{922A7BED-9019-4641-893F-DCA6D40164D2}">
          <x14:formula1>
            <xm:f>ScoreTable!$B$38:$C$38</xm:f>
          </x14:formula1>
          <xm:sqref>AE7:AE60</xm:sqref>
        </x14:dataValidation>
        <x14:dataValidation type="list" allowBlank="1" showInputMessage="1" showErrorMessage="1" xr:uid="{7BCF1BFC-44E0-4CEC-93EC-1910CF6C00BE}">
          <x14:formula1>
            <xm:f>ScoreTable!$B$39:$C$39</xm:f>
          </x14:formula1>
          <xm:sqref>AF7:AF60</xm:sqref>
        </x14:dataValidation>
        <x14:dataValidation type="list" allowBlank="1" showInputMessage="1" showErrorMessage="1" xr:uid="{2BEBFE27-44F4-4949-B9ED-09FAA51920AC}">
          <x14:formula1>
            <xm:f>ScoreTable!$B$3:$C$3</xm:f>
          </x14:formula1>
          <xm:sqref>AG7:AG60</xm:sqref>
        </x14:dataValidation>
        <x14:dataValidation type="list" allowBlank="1" showInputMessage="1" showErrorMessage="1" xr:uid="{2181CB37-F5BD-4344-8F11-98948DDB79BA}">
          <x14:formula1>
            <xm:f>ScoreTable!$B$4:$C$4</xm:f>
          </x14:formula1>
          <xm:sqref>AH7:AI60</xm:sqref>
        </x14:dataValidation>
        <x14:dataValidation type="list" allowBlank="1" showInputMessage="1" showErrorMessage="1" xr:uid="{8629715D-FD0D-4AB3-9030-EFFB20625BCD}">
          <x14:formula1>
            <xm:f>ScoreTable!$B$5:$C$5</xm:f>
          </x14:formula1>
          <xm:sqref>AJ7:AJ60</xm:sqref>
        </x14:dataValidation>
        <x14:dataValidation type="list" allowBlank="1" showInputMessage="1" showErrorMessage="1" xr:uid="{A30D3C97-EC5B-4A4C-A478-0544E32871AE}">
          <x14:formula1>
            <xm:f>ScoreTable!$B$6:$C$6</xm:f>
          </x14:formula1>
          <xm:sqref>AK7:AK60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7782-67F3-4CAF-99CB-F9B5EB671B2B}">
  <sheetPr codeName="Sheet13"/>
  <dimension ref="A1:K34"/>
  <sheetViews>
    <sheetView view="pageLayout" zoomScaleNormal="100" workbookViewId="0">
      <selection activeCell="F36" sqref="F36"/>
    </sheetView>
  </sheetViews>
  <sheetFormatPr defaultRowHeight="12.75" x14ac:dyDescent="0.2"/>
  <cols>
    <col min="1" max="1" width="95.5703125" customWidth="1"/>
    <col min="6" max="6" width="14.42578125" customWidth="1"/>
    <col min="7" max="9" width="13.7109375" customWidth="1"/>
  </cols>
  <sheetData>
    <row r="1" spans="1:11" x14ac:dyDescent="0.2">
      <c r="B1" s="258" t="s">
        <v>324</v>
      </c>
    </row>
    <row r="3" spans="1:11" ht="21.75" customHeight="1" x14ac:dyDescent="0.2">
      <c r="A3" s="746" t="s">
        <v>325</v>
      </c>
      <c r="C3" s="839" t="s">
        <v>326</v>
      </c>
      <c r="D3" s="839"/>
      <c r="E3" s="839"/>
      <c r="F3" s="839"/>
      <c r="G3" s="70" t="s">
        <v>327</v>
      </c>
      <c r="H3" s="70" t="s">
        <v>328</v>
      </c>
      <c r="I3" s="70" t="s">
        <v>329</v>
      </c>
    </row>
    <row r="4" spans="1:11" ht="21.75" customHeight="1" x14ac:dyDescent="0.2">
      <c r="A4" s="746"/>
      <c r="B4" s="525"/>
      <c r="C4" s="838"/>
      <c r="D4" s="838"/>
      <c r="E4" s="838"/>
      <c r="F4" s="838"/>
      <c r="G4" s="67"/>
      <c r="H4" s="246"/>
      <c r="I4" s="68" t="str">
        <f>IF(C4&gt;0,G4*H4,"")</f>
        <v/>
      </c>
    </row>
    <row r="5" spans="1:11" ht="21.75" customHeight="1" x14ac:dyDescent="0.2">
      <c r="A5" s="746"/>
      <c r="B5" s="526"/>
      <c r="C5" s="838"/>
      <c r="D5" s="838"/>
      <c r="E5" s="838"/>
      <c r="F5" s="838"/>
      <c r="G5" s="67"/>
      <c r="H5" s="246"/>
      <c r="I5" s="68" t="str">
        <f t="shared" ref="I5:I32" si="0">IF(C5&gt;0,G5*H5,"")</f>
        <v/>
      </c>
    </row>
    <row r="6" spans="1:11" ht="21.75" customHeight="1" x14ac:dyDescent="0.2">
      <c r="A6" s="746"/>
      <c r="B6" s="524"/>
      <c r="C6" s="838"/>
      <c r="D6" s="838"/>
      <c r="E6" s="838"/>
      <c r="F6" s="838"/>
      <c r="G6" s="67"/>
      <c r="H6" s="246"/>
      <c r="I6" s="68" t="str">
        <f t="shared" si="0"/>
        <v/>
      </c>
    </row>
    <row r="7" spans="1:11" ht="21.75" customHeight="1" x14ac:dyDescent="0.2">
      <c r="A7" s="746"/>
      <c r="B7" s="524"/>
      <c r="C7" s="838"/>
      <c r="D7" s="838"/>
      <c r="E7" s="838"/>
      <c r="F7" s="838"/>
      <c r="G7" s="67"/>
      <c r="H7" s="246"/>
      <c r="I7" s="68" t="str">
        <f t="shared" si="0"/>
        <v/>
      </c>
    </row>
    <row r="8" spans="1:11" ht="21.75" customHeight="1" x14ac:dyDescent="0.2">
      <c r="A8" s="746"/>
      <c r="B8" s="524"/>
      <c r="C8" s="838"/>
      <c r="D8" s="838"/>
      <c r="E8" s="838"/>
      <c r="F8" s="838"/>
      <c r="G8" s="67"/>
      <c r="H8" s="246"/>
      <c r="I8" s="68" t="str">
        <f t="shared" si="0"/>
        <v/>
      </c>
    </row>
    <row r="9" spans="1:11" ht="21.75" customHeight="1" x14ac:dyDescent="0.2">
      <c r="A9" s="746"/>
      <c r="B9" s="524"/>
      <c r="C9" s="838"/>
      <c r="D9" s="838"/>
      <c r="E9" s="838"/>
      <c r="F9" s="838"/>
      <c r="G9" s="67"/>
      <c r="H9" s="246"/>
      <c r="I9" s="68" t="str">
        <f t="shared" si="0"/>
        <v/>
      </c>
    </row>
    <row r="10" spans="1:11" ht="21.75" customHeight="1" x14ac:dyDescent="0.2">
      <c r="A10" s="746"/>
      <c r="B10" s="524"/>
      <c r="C10" s="838"/>
      <c r="D10" s="838"/>
      <c r="E10" s="838"/>
      <c r="F10" s="838"/>
      <c r="G10" s="67"/>
      <c r="H10" s="246"/>
      <c r="I10" s="68" t="str">
        <f t="shared" si="0"/>
        <v/>
      </c>
    </row>
    <row r="11" spans="1:11" ht="21.75" customHeight="1" x14ac:dyDescent="0.2">
      <c r="A11" s="746"/>
      <c r="B11" s="524"/>
      <c r="C11" s="838"/>
      <c r="D11" s="838"/>
      <c r="E11" s="838"/>
      <c r="F11" s="838"/>
      <c r="G11" s="67"/>
      <c r="H11" s="246"/>
      <c r="I11" s="68" t="str">
        <f t="shared" si="0"/>
        <v/>
      </c>
    </row>
    <row r="12" spans="1:11" ht="21.75" customHeight="1" x14ac:dyDescent="0.2">
      <c r="A12" s="746"/>
      <c r="B12" s="524"/>
      <c r="C12" s="838"/>
      <c r="D12" s="838"/>
      <c r="E12" s="838"/>
      <c r="F12" s="838"/>
      <c r="G12" s="67"/>
      <c r="H12" s="246"/>
      <c r="I12" s="68" t="str">
        <f t="shared" si="0"/>
        <v/>
      </c>
    </row>
    <row r="13" spans="1:11" ht="21.75" customHeight="1" x14ac:dyDescent="0.2">
      <c r="A13" s="746"/>
      <c r="B13" s="524"/>
      <c r="C13" s="838"/>
      <c r="D13" s="838"/>
      <c r="E13" s="838"/>
      <c r="F13" s="838"/>
      <c r="G13" s="67"/>
      <c r="H13" s="246"/>
      <c r="I13" s="68" t="str">
        <f t="shared" si="0"/>
        <v/>
      </c>
    </row>
    <row r="14" spans="1:11" ht="21.75" customHeight="1" x14ac:dyDescent="0.2">
      <c r="A14" s="746"/>
      <c r="B14" s="524"/>
      <c r="C14" s="838"/>
      <c r="D14" s="838"/>
      <c r="E14" s="838"/>
      <c r="F14" s="838"/>
      <c r="G14" s="69"/>
      <c r="H14" s="246"/>
      <c r="I14" s="68" t="str">
        <f t="shared" si="0"/>
        <v/>
      </c>
    </row>
    <row r="15" spans="1:11" ht="21.75" customHeight="1" x14ac:dyDescent="0.2">
      <c r="A15" s="746"/>
      <c r="B15" s="524"/>
      <c r="C15" s="838"/>
      <c r="D15" s="838"/>
      <c r="E15" s="838"/>
      <c r="F15" s="838"/>
      <c r="G15" s="67"/>
      <c r="H15" s="246"/>
      <c r="I15" s="68" t="str">
        <f t="shared" si="0"/>
        <v/>
      </c>
      <c r="J15" s="16"/>
      <c r="K15" s="16"/>
    </row>
    <row r="16" spans="1:11" ht="21.75" customHeight="1" x14ac:dyDescent="0.2">
      <c r="A16" s="782" t="s">
        <v>330</v>
      </c>
      <c r="B16" s="524"/>
      <c r="C16" s="840"/>
      <c r="D16" s="840"/>
      <c r="E16" s="840"/>
      <c r="F16" s="840"/>
      <c r="G16" s="67"/>
      <c r="H16" s="246"/>
      <c r="I16" s="68" t="str">
        <f t="shared" si="0"/>
        <v/>
      </c>
    </row>
    <row r="17" spans="1:9" ht="21.75" customHeight="1" x14ac:dyDescent="0.2">
      <c r="A17" s="782"/>
      <c r="B17" s="524"/>
      <c r="C17" s="838"/>
      <c r="D17" s="838"/>
      <c r="E17" s="838"/>
      <c r="F17" s="838"/>
      <c r="G17" s="67"/>
      <c r="H17" s="246"/>
      <c r="I17" s="68" t="str">
        <f t="shared" si="0"/>
        <v/>
      </c>
    </row>
    <row r="18" spans="1:9" ht="21.75" customHeight="1" x14ac:dyDescent="0.2">
      <c r="B18" s="524"/>
      <c r="C18" s="838"/>
      <c r="D18" s="838"/>
      <c r="E18" s="838"/>
      <c r="F18" s="838"/>
      <c r="G18" s="67"/>
      <c r="H18" s="246"/>
      <c r="I18" s="68" t="str">
        <f t="shared" si="0"/>
        <v/>
      </c>
    </row>
    <row r="19" spans="1:9" ht="21.75" customHeight="1" x14ac:dyDescent="0.2">
      <c r="B19" s="524"/>
      <c r="C19" s="838"/>
      <c r="D19" s="838"/>
      <c r="E19" s="838"/>
      <c r="F19" s="838"/>
      <c r="G19" s="67"/>
      <c r="H19" s="246"/>
      <c r="I19" s="68" t="str">
        <f t="shared" si="0"/>
        <v/>
      </c>
    </row>
    <row r="20" spans="1:9" ht="21.75" customHeight="1" x14ac:dyDescent="0.2">
      <c r="B20" s="526"/>
      <c r="C20" s="838"/>
      <c r="D20" s="838"/>
      <c r="E20" s="838"/>
      <c r="F20" s="838"/>
      <c r="G20" s="67"/>
      <c r="H20" s="246"/>
      <c r="I20" s="68" t="str">
        <f t="shared" si="0"/>
        <v/>
      </c>
    </row>
    <row r="21" spans="1:9" ht="21.75" customHeight="1" x14ac:dyDescent="0.2">
      <c r="B21" s="526"/>
      <c r="C21" s="838"/>
      <c r="D21" s="838"/>
      <c r="E21" s="838"/>
      <c r="F21" s="838"/>
      <c r="G21" s="67"/>
      <c r="H21" s="246"/>
      <c r="I21" s="68" t="str">
        <f t="shared" si="0"/>
        <v/>
      </c>
    </row>
    <row r="22" spans="1:9" ht="21.75" customHeight="1" x14ac:dyDescent="0.2">
      <c r="B22" s="526"/>
      <c r="C22" s="838"/>
      <c r="D22" s="838"/>
      <c r="E22" s="838"/>
      <c r="F22" s="838"/>
      <c r="G22" s="67"/>
      <c r="H22" s="246"/>
      <c r="I22" s="68" t="str">
        <f t="shared" si="0"/>
        <v/>
      </c>
    </row>
    <row r="23" spans="1:9" ht="21.75" customHeight="1" x14ac:dyDescent="0.2">
      <c r="B23" s="527"/>
      <c r="C23" s="838"/>
      <c r="D23" s="838"/>
      <c r="E23" s="838"/>
      <c r="F23" s="838"/>
      <c r="G23" s="67"/>
      <c r="H23" s="246"/>
      <c r="I23" s="68"/>
    </row>
    <row r="24" spans="1:9" ht="21.75" hidden="1" customHeight="1" x14ac:dyDescent="0.2">
      <c r="B24" s="310"/>
      <c r="C24" s="838"/>
      <c r="D24" s="838"/>
      <c r="E24" s="838"/>
      <c r="F24" s="838"/>
      <c r="G24" s="67"/>
      <c r="H24" s="246"/>
      <c r="I24" s="68"/>
    </row>
    <row r="25" spans="1:9" ht="21.75" hidden="1" customHeight="1" x14ac:dyDescent="0.2">
      <c r="B25" s="310"/>
      <c r="C25" s="838"/>
      <c r="D25" s="838"/>
      <c r="E25" s="838"/>
      <c r="F25" s="838"/>
      <c r="G25" s="67"/>
      <c r="H25" s="246"/>
      <c r="I25" s="68"/>
    </row>
    <row r="26" spans="1:9" ht="21.75" hidden="1" customHeight="1" x14ac:dyDescent="0.2">
      <c r="B26" s="310"/>
      <c r="C26" s="838"/>
      <c r="D26" s="838"/>
      <c r="E26" s="838"/>
      <c r="F26" s="838"/>
      <c r="G26" s="67"/>
      <c r="H26" s="246"/>
      <c r="I26" s="68"/>
    </row>
    <row r="27" spans="1:9" ht="21.75" hidden="1" customHeight="1" x14ac:dyDescent="0.2">
      <c r="B27" s="310"/>
      <c r="C27" s="838"/>
      <c r="D27" s="838"/>
      <c r="E27" s="838"/>
      <c r="F27" s="838"/>
      <c r="G27" s="67"/>
      <c r="H27" s="246"/>
      <c r="I27" s="68" t="str">
        <f t="shared" si="0"/>
        <v/>
      </c>
    </row>
    <row r="28" spans="1:9" ht="21.6" hidden="1" customHeight="1" x14ac:dyDescent="0.2">
      <c r="B28" s="310"/>
      <c r="C28" s="838"/>
      <c r="D28" s="838"/>
      <c r="E28" s="838"/>
      <c r="F28" s="838"/>
      <c r="G28" s="67"/>
      <c r="H28" s="246"/>
      <c r="I28" s="68" t="str">
        <f t="shared" si="0"/>
        <v/>
      </c>
    </row>
    <row r="29" spans="1:9" ht="21.6" hidden="1" customHeight="1" x14ac:dyDescent="0.2">
      <c r="B29" s="310"/>
      <c r="C29" s="838"/>
      <c r="D29" s="838"/>
      <c r="E29" s="838"/>
      <c r="F29" s="838"/>
      <c r="G29" s="67"/>
      <c r="H29" s="246"/>
      <c r="I29" s="68" t="str">
        <f t="shared" si="0"/>
        <v/>
      </c>
    </row>
    <row r="30" spans="1:9" ht="21.6" hidden="1" customHeight="1" x14ac:dyDescent="0.2">
      <c r="B30" s="310"/>
      <c r="C30" s="838"/>
      <c r="D30" s="838"/>
      <c r="E30" s="838"/>
      <c r="F30" s="838"/>
      <c r="G30" s="67"/>
      <c r="H30" s="246"/>
      <c r="I30" s="68" t="str">
        <f t="shared" si="0"/>
        <v/>
      </c>
    </row>
    <row r="31" spans="1:9" ht="21.6" hidden="1" customHeight="1" x14ac:dyDescent="0.2">
      <c r="B31" s="310"/>
      <c r="C31" s="838"/>
      <c r="D31" s="838"/>
      <c r="E31" s="838"/>
      <c r="F31" s="838"/>
      <c r="G31" s="67"/>
      <c r="H31" s="246"/>
      <c r="I31" s="68" t="str">
        <f t="shared" si="0"/>
        <v/>
      </c>
    </row>
    <row r="32" spans="1:9" ht="21.6" hidden="1" customHeight="1" x14ac:dyDescent="0.2">
      <c r="B32" s="311"/>
      <c r="C32" s="838"/>
      <c r="D32" s="838"/>
      <c r="E32" s="838"/>
      <c r="F32" s="838"/>
      <c r="G32" s="67"/>
      <c r="H32" s="246"/>
      <c r="I32" s="68" t="str">
        <f t="shared" si="0"/>
        <v/>
      </c>
    </row>
    <row r="33" spans="2:9" x14ac:dyDescent="0.2">
      <c r="C33" s="842" t="s">
        <v>331</v>
      </c>
      <c r="D33" s="843"/>
      <c r="E33" s="843"/>
      <c r="F33" s="843"/>
      <c r="G33" s="844"/>
      <c r="H33" s="247">
        <f>SUM(H4:H32)</f>
        <v>0</v>
      </c>
      <c r="I33" s="245">
        <f>SUM(I4:I32)</f>
        <v>0</v>
      </c>
    </row>
    <row r="34" spans="2:9" x14ac:dyDescent="0.2">
      <c r="B34" s="841" t="s">
        <v>332</v>
      </c>
      <c r="C34" s="841"/>
      <c r="D34" s="841"/>
      <c r="E34" s="841"/>
      <c r="F34" s="841"/>
      <c r="G34" s="841"/>
      <c r="H34" s="841"/>
      <c r="I34" s="841"/>
    </row>
  </sheetData>
  <mergeCells count="34">
    <mergeCell ref="C27:F27"/>
    <mergeCell ref="C21:F21"/>
    <mergeCell ref="C22:F22"/>
    <mergeCell ref="C26:F26"/>
    <mergeCell ref="C18:F18"/>
    <mergeCell ref="C25:F25"/>
    <mergeCell ref="C23:F23"/>
    <mergeCell ref="C24:F24"/>
    <mergeCell ref="C19:F19"/>
    <mergeCell ref="C20:F20"/>
    <mergeCell ref="B34:I34"/>
    <mergeCell ref="C28:F28"/>
    <mergeCell ref="C29:F29"/>
    <mergeCell ref="C30:F30"/>
    <mergeCell ref="C31:F31"/>
    <mergeCell ref="C32:F32"/>
    <mergeCell ref="C33:G33"/>
    <mergeCell ref="A16:A17"/>
    <mergeCell ref="C3:F3"/>
    <mergeCell ref="C6:F6"/>
    <mergeCell ref="C7:F7"/>
    <mergeCell ref="C9:F9"/>
    <mergeCell ref="C4:F4"/>
    <mergeCell ref="C5:F5"/>
    <mergeCell ref="C16:F16"/>
    <mergeCell ref="C17:F17"/>
    <mergeCell ref="C10:F10"/>
    <mergeCell ref="C11:F11"/>
    <mergeCell ref="C12:F12"/>
    <mergeCell ref="C8:F8"/>
    <mergeCell ref="C15:F15"/>
    <mergeCell ref="C13:F13"/>
    <mergeCell ref="C14:F14"/>
    <mergeCell ref="A3:A15"/>
  </mergeCells>
  <pageMargins left="0.7" right="0.7" top="0.75" bottom="0.75" header="0.3" footer="0.3"/>
  <pageSetup fitToHeight="0" orientation="portrait" blackAndWhite="1" useFirstPageNumber="1" r:id="rId1"/>
  <headerFooter>
    <oddHeader>&amp;R&amp;"Arial,Bold"&amp;8INSERT&amp;"Arial,Regular" Project Name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66CC-BC79-4DA3-9615-7DA4A5243762}">
  <sheetPr codeName="Sheet5"/>
  <dimension ref="A1:K38"/>
  <sheetViews>
    <sheetView view="pageLayout" topLeftCell="A7" zoomScaleNormal="100" workbookViewId="0">
      <selection activeCell="A18" sqref="A18"/>
    </sheetView>
  </sheetViews>
  <sheetFormatPr defaultRowHeight="12.75" x14ac:dyDescent="0.2"/>
  <cols>
    <col min="1" max="1" width="95.5703125" customWidth="1"/>
    <col min="2" max="2" width="97" customWidth="1"/>
  </cols>
  <sheetData>
    <row r="1" spans="1:2" x14ac:dyDescent="0.2">
      <c r="A1" s="746" t="s">
        <v>333</v>
      </c>
      <c r="B1" s="258"/>
    </row>
    <row r="2" spans="1:2" ht="6" customHeight="1" x14ac:dyDescent="0.2">
      <c r="A2" s="746"/>
      <c r="B2" s="16"/>
    </row>
    <row r="3" spans="1:2" ht="14.25" x14ac:dyDescent="0.2">
      <c r="A3" s="746"/>
      <c r="B3" s="17"/>
    </row>
    <row r="4" spans="1:2" ht="15.75" customHeight="1" x14ac:dyDescent="0.2">
      <c r="A4" s="746"/>
      <c r="B4" s="17"/>
    </row>
    <row r="5" spans="1:2" ht="15" x14ac:dyDescent="0.2">
      <c r="A5" s="746"/>
      <c r="B5" s="18"/>
    </row>
    <row r="6" spans="1:2" ht="4.5" customHeight="1" x14ac:dyDescent="0.2">
      <c r="A6" s="746"/>
      <c r="B6" s="19"/>
    </row>
    <row r="7" spans="1:2" ht="15" x14ac:dyDescent="0.2">
      <c r="A7" s="746"/>
      <c r="B7" s="19"/>
    </row>
    <row r="8" spans="1:2" ht="8.25" customHeight="1" x14ac:dyDescent="0.2">
      <c r="A8" s="746"/>
      <c r="B8" s="19"/>
    </row>
    <row r="9" spans="1:2" ht="15" customHeight="1" x14ac:dyDescent="0.2">
      <c r="A9" s="746"/>
      <c r="B9" s="19"/>
    </row>
    <row r="10" spans="1:2" ht="8.25" customHeight="1" x14ac:dyDescent="0.2">
      <c r="A10" s="746"/>
      <c r="B10" s="19"/>
    </row>
    <row r="11" spans="1:2" ht="15" x14ac:dyDescent="0.2">
      <c r="A11" s="746"/>
      <c r="B11" s="19"/>
    </row>
    <row r="12" spans="1:2" ht="8.25" customHeight="1" x14ac:dyDescent="0.2">
      <c r="A12" s="746"/>
      <c r="B12" s="19"/>
    </row>
    <row r="13" spans="1:2" ht="15" x14ac:dyDescent="0.2">
      <c r="A13" s="746"/>
      <c r="B13" s="19"/>
    </row>
    <row r="14" spans="1:2" ht="8.25" customHeight="1" x14ac:dyDescent="0.2">
      <c r="A14" s="746"/>
      <c r="B14" s="19"/>
    </row>
    <row r="15" spans="1:2" ht="30" customHeight="1" x14ac:dyDescent="0.2">
      <c r="A15" s="746"/>
      <c r="B15" s="19"/>
    </row>
    <row r="16" spans="1:2" ht="8.25" customHeight="1" x14ac:dyDescent="0.2">
      <c r="A16" s="746"/>
      <c r="B16" s="19"/>
    </row>
    <row r="17" spans="1:11" ht="45" customHeight="1" x14ac:dyDescent="0.2">
      <c r="A17" s="746"/>
      <c r="B17" s="19"/>
    </row>
    <row r="18" spans="1:11" ht="8.25" customHeight="1" x14ac:dyDescent="0.2">
      <c r="A18" s="16"/>
      <c r="B18" s="19"/>
    </row>
    <row r="19" spans="1:11" ht="20.25" x14ac:dyDescent="0.2">
      <c r="A19" s="248" t="s">
        <v>334</v>
      </c>
      <c r="B19" s="19"/>
    </row>
    <row r="20" spans="1:11" ht="8.25" customHeight="1" x14ac:dyDescent="0.2">
      <c r="A20" s="244"/>
      <c r="B20" s="19"/>
    </row>
    <row r="21" spans="1:11" ht="20.25" x14ac:dyDescent="0.2">
      <c r="A21" s="244"/>
      <c r="B21" s="19"/>
    </row>
    <row r="22" spans="1:11" ht="8.25" customHeight="1" x14ac:dyDescent="0.2">
      <c r="A22" s="244"/>
      <c r="B22" s="19"/>
    </row>
    <row r="23" spans="1:11" ht="20.25" x14ac:dyDescent="0.2">
      <c r="A23" s="244"/>
      <c r="B23" s="19"/>
    </row>
    <row r="24" spans="1:11" ht="8.25" customHeight="1" x14ac:dyDescent="0.2">
      <c r="A24" s="244"/>
      <c r="B24" s="41"/>
      <c r="C24" s="16"/>
      <c r="D24" s="16"/>
      <c r="E24" s="16"/>
      <c r="F24" s="16"/>
      <c r="G24" s="16"/>
      <c r="H24" s="16"/>
      <c r="I24" s="16"/>
      <c r="J24" s="16"/>
      <c r="K24" s="16"/>
    </row>
    <row r="25" spans="1:11" ht="20.25" x14ac:dyDescent="0.2">
      <c r="A25" s="244"/>
      <c r="B25" s="19"/>
    </row>
    <row r="26" spans="1:11" ht="8.25" customHeight="1" x14ac:dyDescent="0.2">
      <c r="A26" s="244"/>
      <c r="B26" s="19"/>
    </row>
    <row r="27" spans="1:11" ht="14.25" customHeight="1" x14ac:dyDescent="0.2">
      <c r="A27" s="244"/>
      <c r="B27" s="19"/>
    </row>
    <row r="28" spans="1:11" ht="8.25" customHeight="1" x14ac:dyDescent="0.2">
      <c r="A28" s="244"/>
      <c r="B28" s="19"/>
    </row>
    <row r="29" spans="1:11" ht="20.25" x14ac:dyDescent="0.2">
      <c r="A29" s="244"/>
      <c r="B29" s="19"/>
    </row>
    <row r="30" spans="1:11" ht="14.25" customHeight="1" x14ac:dyDescent="0.2">
      <c r="A30" s="244"/>
      <c r="B30" s="19"/>
    </row>
    <row r="31" spans="1:11" ht="14.25" customHeight="1" x14ac:dyDescent="0.2">
      <c r="A31" s="244"/>
      <c r="B31" s="19"/>
    </row>
    <row r="32" spans="1:11" ht="14.25" customHeight="1" x14ac:dyDescent="0.2">
      <c r="A32" s="244"/>
      <c r="B32" s="19"/>
    </row>
    <row r="33" spans="1:2" ht="14.25" customHeight="1" x14ac:dyDescent="0.2">
      <c r="A33" s="244"/>
      <c r="B33" s="19"/>
    </row>
    <row r="34" spans="1:2" ht="14.25" customHeight="1" x14ac:dyDescent="0.2">
      <c r="A34" s="244"/>
      <c r="B34" s="19"/>
    </row>
    <row r="35" spans="1:2" ht="14.25" customHeight="1" x14ac:dyDescent="0.2">
      <c r="A35" s="244"/>
      <c r="B35" s="19"/>
    </row>
    <row r="36" spans="1:2" ht="14.25" customHeight="1" x14ac:dyDescent="0.2">
      <c r="A36" s="244"/>
      <c r="B36" s="19"/>
    </row>
    <row r="37" spans="1:2" ht="14.25" customHeight="1" x14ac:dyDescent="0.2">
      <c r="A37" s="244"/>
      <c r="B37" s="19"/>
    </row>
    <row r="38" spans="1:2" ht="14.25" customHeight="1" x14ac:dyDescent="0.2">
      <c r="A38" s="244"/>
      <c r="B38" s="19"/>
    </row>
  </sheetData>
  <mergeCells count="1">
    <mergeCell ref="A1:A17"/>
  </mergeCells>
  <pageMargins left="0.52536231884058004" right="0.57971014492753603" top="0.434782608695652" bottom="0.61594202898550698" header="0.3" footer="0.3"/>
  <pageSetup fitToHeight="0" orientation="portrait" blackAndWhite="1" r:id="rId1"/>
  <headerFooter>
    <oddHeader>&amp;R&amp;"Arial,Bold"&amp;8INSERT&amp;"Arial,Regular" Project Name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7F1D-5F94-4D1C-A16D-B6B98D1B7CFE}">
  <sheetPr codeName="Sheet22"/>
  <dimension ref="A1:A27"/>
  <sheetViews>
    <sheetView view="pageLayout" topLeftCell="A19" zoomScaleNormal="100" workbookViewId="0">
      <selection activeCell="A25" sqref="A25:A27"/>
    </sheetView>
  </sheetViews>
  <sheetFormatPr defaultRowHeight="12.75" x14ac:dyDescent="0.2"/>
  <cols>
    <col min="1" max="1" width="95.5703125" customWidth="1"/>
  </cols>
  <sheetData>
    <row r="1" spans="1:1" x14ac:dyDescent="0.2">
      <c r="A1" s="746" t="s">
        <v>335</v>
      </c>
    </row>
    <row r="2" spans="1:1" x14ac:dyDescent="0.2">
      <c r="A2" s="746"/>
    </row>
    <row r="3" spans="1:1" x14ac:dyDescent="0.2">
      <c r="A3" s="746"/>
    </row>
    <row r="4" spans="1:1" x14ac:dyDescent="0.2">
      <c r="A4" s="746"/>
    </row>
    <row r="5" spans="1:1" x14ac:dyDescent="0.2">
      <c r="A5" s="746"/>
    </row>
    <row r="6" spans="1:1" x14ac:dyDescent="0.2">
      <c r="A6" s="746"/>
    </row>
    <row r="7" spans="1:1" x14ac:dyDescent="0.2">
      <c r="A7" s="746"/>
    </row>
    <row r="8" spans="1:1" x14ac:dyDescent="0.2">
      <c r="A8" s="746"/>
    </row>
    <row r="9" spans="1:1" x14ac:dyDescent="0.2">
      <c r="A9" s="746"/>
    </row>
    <row r="10" spans="1:1" x14ac:dyDescent="0.2">
      <c r="A10" s="746"/>
    </row>
    <row r="11" spans="1:1" x14ac:dyDescent="0.2">
      <c r="A11" s="746"/>
    </row>
    <row r="12" spans="1:1" x14ac:dyDescent="0.2">
      <c r="A12" s="746"/>
    </row>
    <row r="13" spans="1:1" x14ac:dyDescent="0.2">
      <c r="A13" s="746"/>
    </row>
    <row r="14" spans="1:1" x14ac:dyDescent="0.2">
      <c r="A14" s="746"/>
    </row>
    <row r="15" spans="1:1" x14ac:dyDescent="0.2">
      <c r="A15" s="746"/>
    </row>
    <row r="16" spans="1:1" x14ac:dyDescent="0.2">
      <c r="A16" s="746"/>
    </row>
    <row r="17" spans="1:1" x14ac:dyDescent="0.2">
      <c r="A17" s="746"/>
    </row>
    <row r="18" spans="1:1" x14ac:dyDescent="0.2">
      <c r="A18" s="746"/>
    </row>
    <row r="19" spans="1:1" x14ac:dyDescent="0.2">
      <c r="A19" s="746"/>
    </row>
    <row r="20" spans="1:1" x14ac:dyDescent="0.2">
      <c r="A20" s="746"/>
    </row>
    <row r="21" spans="1:1" x14ac:dyDescent="0.2">
      <c r="A21" s="746"/>
    </row>
    <row r="22" spans="1:1" x14ac:dyDescent="0.2">
      <c r="A22" s="746"/>
    </row>
    <row r="23" spans="1:1" x14ac:dyDescent="0.2">
      <c r="A23" s="746"/>
    </row>
    <row r="24" spans="1:1" x14ac:dyDescent="0.2">
      <c r="A24" s="746"/>
    </row>
    <row r="25" spans="1:1" x14ac:dyDescent="0.2">
      <c r="A25" s="782" t="s">
        <v>336</v>
      </c>
    </row>
    <row r="26" spans="1:1" x14ac:dyDescent="0.2">
      <c r="A26" s="782"/>
    </row>
    <row r="27" spans="1:1" x14ac:dyDescent="0.2">
      <c r="A27" s="782"/>
    </row>
  </sheetData>
  <mergeCells count="2">
    <mergeCell ref="A1:A24"/>
    <mergeCell ref="A25:A27"/>
  </mergeCells>
  <pageMargins left="0.7" right="0.7" top="0.75" bottom="0.75" header="0.3" footer="0.3"/>
  <pageSetup orientation="portrait" r:id="rId1"/>
  <headerFooter>
    <oddHeader>&amp;R&amp;"Arial,Bold"&amp;8INSERT&amp;"Arial,Regular" Project Name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68D6-EF06-4FA4-81CD-1503A4A5ABEA}">
  <sheetPr codeName="Sheet21">
    <tabColor theme="2" tint="-0.499984740745262"/>
  </sheetPr>
  <dimension ref="A1:C43"/>
  <sheetViews>
    <sheetView workbookViewId="0">
      <selection activeCell="F26" sqref="F26"/>
    </sheetView>
  </sheetViews>
  <sheetFormatPr defaultRowHeight="12.75" x14ac:dyDescent="0.2"/>
  <cols>
    <col min="1" max="1" width="42.85546875" customWidth="1"/>
    <col min="2" max="3" width="15.7109375" customWidth="1"/>
  </cols>
  <sheetData>
    <row r="1" spans="1:3" ht="24.75" customHeight="1" x14ac:dyDescent="0.2">
      <c r="A1" s="334" t="s">
        <v>337</v>
      </c>
      <c r="B1" s="845" t="s">
        <v>338</v>
      </c>
      <c r="C1" s="845"/>
    </row>
    <row r="2" spans="1:3" x14ac:dyDescent="0.2">
      <c r="A2" s="329" t="s">
        <v>339</v>
      </c>
      <c r="B2" s="330" t="s">
        <v>24</v>
      </c>
      <c r="C2" s="330" t="s">
        <v>340</v>
      </c>
    </row>
    <row r="3" spans="1:3" x14ac:dyDescent="0.2">
      <c r="A3" s="331" t="s">
        <v>341</v>
      </c>
      <c r="B3" s="332">
        <v>50</v>
      </c>
      <c r="C3" s="332">
        <v>30</v>
      </c>
    </row>
    <row r="4" spans="1:3" x14ac:dyDescent="0.2">
      <c r="A4" s="331" t="s">
        <v>342</v>
      </c>
      <c r="B4" s="332">
        <v>50</v>
      </c>
      <c r="C4" s="332">
        <v>15</v>
      </c>
    </row>
    <row r="5" spans="1:3" x14ac:dyDescent="0.2">
      <c r="A5" s="331" t="s">
        <v>343</v>
      </c>
      <c r="B5" s="332">
        <v>50</v>
      </c>
      <c r="C5" s="332">
        <v>40</v>
      </c>
    </row>
    <row r="6" spans="1:3" x14ac:dyDescent="0.2">
      <c r="A6" s="331" t="s">
        <v>344</v>
      </c>
      <c r="B6" s="332">
        <v>40</v>
      </c>
      <c r="C6" s="332">
        <v>1</v>
      </c>
    </row>
    <row r="7" spans="1:3" x14ac:dyDescent="0.2">
      <c r="A7" s="329" t="s">
        <v>345</v>
      </c>
      <c r="B7" s="330" t="s">
        <v>346</v>
      </c>
      <c r="C7" s="330" t="s">
        <v>316</v>
      </c>
    </row>
    <row r="8" spans="1:3" x14ac:dyDescent="0.2">
      <c r="A8" s="331" t="s">
        <v>347</v>
      </c>
      <c r="B8" s="332">
        <v>50</v>
      </c>
      <c r="C8" s="332">
        <v>30</v>
      </c>
    </row>
    <row r="9" spans="1:3" x14ac:dyDescent="0.2">
      <c r="A9" s="331" t="s">
        <v>348</v>
      </c>
      <c r="B9" s="332">
        <v>25</v>
      </c>
      <c r="C9" s="332">
        <v>15</v>
      </c>
    </row>
    <row r="10" spans="1:3" x14ac:dyDescent="0.2">
      <c r="A10" s="331" t="s">
        <v>349</v>
      </c>
      <c r="B10" s="332">
        <v>5</v>
      </c>
      <c r="C10" s="332">
        <v>1</v>
      </c>
    </row>
    <row r="11" spans="1:3" x14ac:dyDescent="0.2">
      <c r="A11" s="329" t="s">
        <v>260</v>
      </c>
      <c r="B11" s="330" t="s">
        <v>350</v>
      </c>
      <c r="C11" s="330" t="s">
        <v>351</v>
      </c>
    </row>
    <row r="12" spans="1:3" x14ac:dyDescent="0.2">
      <c r="A12" s="331" t="s">
        <v>352</v>
      </c>
      <c r="B12" s="332">
        <v>50</v>
      </c>
      <c r="C12" s="332">
        <v>10</v>
      </c>
    </row>
    <row r="13" spans="1:3" x14ac:dyDescent="0.2">
      <c r="A13" s="331" t="s">
        <v>353</v>
      </c>
      <c r="B13" s="332">
        <v>30</v>
      </c>
      <c r="C13" s="332">
        <v>10</v>
      </c>
    </row>
    <row r="14" spans="1:3" x14ac:dyDescent="0.2">
      <c r="A14" s="331" t="s">
        <v>354</v>
      </c>
      <c r="B14" s="332">
        <v>15</v>
      </c>
      <c r="C14" s="332">
        <v>5</v>
      </c>
    </row>
    <row r="15" spans="1:3" x14ac:dyDescent="0.2">
      <c r="A15" s="331" t="s">
        <v>355</v>
      </c>
      <c r="B15" s="332">
        <v>20</v>
      </c>
      <c r="C15" s="332">
        <v>10</v>
      </c>
    </row>
    <row r="16" spans="1:3" x14ac:dyDescent="0.2">
      <c r="A16" s="331" t="s">
        <v>356</v>
      </c>
      <c r="B16" s="332">
        <v>10</v>
      </c>
      <c r="C16" s="332">
        <v>5</v>
      </c>
    </row>
    <row r="17" spans="1:3" x14ac:dyDescent="0.2">
      <c r="A17" s="331" t="s">
        <v>357</v>
      </c>
      <c r="B17" s="332">
        <v>5</v>
      </c>
      <c r="C17" s="332">
        <v>1</v>
      </c>
    </row>
    <row r="18" spans="1:3" x14ac:dyDescent="0.2">
      <c r="A18" s="331" t="s">
        <v>358</v>
      </c>
      <c r="B18" s="332">
        <v>30</v>
      </c>
      <c r="C18" s="332">
        <v>10</v>
      </c>
    </row>
    <row r="19" spans="1:3" x14ac:dyDescent="0.2">
      <c r="A19" s="331" t="s">
        <v>359</v>
      </c>
      <c r="B19" s="332">
        <v>50</v>
      </c>
      <c r="C19" s="332">
        <v>30</v>
      </c>
    </row>
    <row r="20" spans="1:3" x14ac:dyDescent="0.2">
      <c r="A20" s="331" t="s">
        <v>360</v>
      </c>
      <c r="B20" s="332">
        <v>40</v>
      </c>
      <c r="C20" s="332">
        <v>20</v>
      </c>
    </row>
    <row r="21" spans="1:3" x14ac:dyDescent="0.2">
      <c r="A21" s="331" t="s">
        <v>361</v>
      </c>
      <c r="B21" s="332">
        <v>30</v>
      </c>
      <c r="C21" s="332">
        <v>15</v>
      </c>
    </row>
    <row r="22" spans="1:3" x14ac:dyDescent="0.2">
      <c r="A22" s="331" t="s">
        <v>362</v>
      </c>
      <c r="B22" s="332">
        <v>30</v>
      </c>
      <c r="C22" s="332">
        <v>15</v>
      </c>
    </row>
    <row r="23" spans="1:3" x14ac:dyDescent="0.2">
      <c r="A23" s="331" t="s">
        <v>363</v>
      </c>
      <c r="B23" s="332">
        <v>30</v>
      </c>
      <c r="C23" s="332">
        <v>15</v>
      </c>
    </row>
    <row r="24" spans="1:3" x14ac:dyDescent="0.2">
      <c r="A24" s="331" t="s">
        <v>364</v>
      </c>
      <c r="B24" s="332">
        <v>50</v>
      </c>
      <c r="C24" s="332">
        <v>30</v>
      </c>
    </row>
    <row r="25" spans="1:3" x14ac:dyDescent="0.2">
      <c r="A25" s="331" t="s">
        <v>365</v>
      </c>
      <c r="B25" s="332">
        <v>30</v>
      </c>
      <c r="C25" s="332">
        <v>15</v>
      </c>
    </row>
    <row r="26" spans="1:3" x14ac:dyDescent="0.2">
      <c r="A26" s="331" t="s">
        <v>366</v>
      </c>
      <c r="B26" s="332">
        <v>50</v>
      </c>
      <c r="C26" s="332">
        <v>30</v>
      </c>
    </row>
    <row r="27" spans="1:3" x14ac:dyDescent="0.2">
      <c r="A27" s="331" t="s">
        <v>367</v>
      </c>
      <c r="B27" s="332">
        <v>50</v>
      </c>
      <c r="C27" s="332">
        <v>25</v>
      </c>
    </row>
    <row r="28" spans="1:3" x14ac:dyDescent="0.2">
      <c r="A28" s="331" t="s">
        <v>368</v>
      </c>
      <c r="B28" s="332">
        <v>40</v>
      </c>
      <c r="C28" s="332">
        <v>10</v>
      </c>
    </row>
    <row r="29" spans="1:3" x14ac:dyDescent="0.2">
      <c r="A29" s="331" t="s">
        <v>369</v>
      </c>
      <c r="B29" s="332">
        <v>30</v>
      </c>
      <c r="C29" s="332">
        <v>10</v>
      </c>
    </row>
    <row r="30" spans="1:3" x14ac:dyDescent="0.2">
      <c r="A30" s="331" t="s">
        <v>370</v>
      </c>
      <c r="B30" s="332">
        <v>40</v>
      </c>
      <c r="C30" s="332">
        <v>10</v>
      </c>
    </row>
    <row r="31" spans="1:3" x14ac:dyDescent="0.2">
      <c r="A31" s="331" t="s">
        <v>371</v>
      </c>
      <c r="B31" s="332">
        <v>20</v>
      </c>
      <c r="C31" s="332">
        <v>10</v>
      </c>
    </row>
    <row r="32" spans="1:3" x14ac:dyDescent="0.2">
      <c r="A32" s="331" t="s">
        <v>372</v>
      </c>
      <c r="B32" s="332">
        <v>40</v>
      </c>
      <c r="C32" s="332">
        <v>10</v>
      </c>
    </row>
    <row r="33" spans="1:3" x14ac:dyDescent="0.2">
      <c r="A33" s="329" t="s">
        <v>373</v>
      </c>
      <c r="B33" s="330" t="s">
        <v>350</v>
      </c>
      <c r="C33" s="330" t="s">
        <v>351</v>
      </c>
    </row>
    <row r="34" spans="1:3" x14ac:dyDescent="0.2">
      <c r="A34" s="331" t="s">
        <v>374</v>
      </c>
      <c r="B34" s="332">
        <v>40</v>
      </c>
      <c r="C34" s="332">
        <v>20</v>
      </c>
    </row>
    <row r="35" spans="1:3" x14ac:dyDescent="0.2">
      <c r="A35" s="331" t="s">
        <v>375</v>
      </c>
      <c r="B35" s="332">
        <v>50</v>
      </c>
      <c r="C35" s="332">
        <v>25</v>
      </c>
    </row>
    <row r="36" spans="1:3" x14ac:dyDescent="0.2">
      <c r="A36" s="329" t="s">
        <v>262</v>
      </c>
      <c r="B36" s="330" t="s">
        <v>376</v>
      </c>
      <c r="C36" s="330" t="s">
        <v>377</v>
      </c>
    </row>
    <row r="37" spans="1:3" x14ac:dyDescent="0.2">
      <c r="A37" s="333" t="s">
        <v>378</v>
      </c>
      <c r="B37" s="332">
        <v>40</v>
      </c>
      <c r="C37" s="332">
        <v>20</v>
      </c>
    </row>
    <row r="38" spans="1:3" x14ac:dyDescent="0.2">
      <c r="A38" s="331" t="s">
        <v>379</v>
      </c>
      <c r="B38" s="332">
        <v>30</v>
      </c>
      <c r="C38" s="332">
        <v>10</v>
      </c>
    </row>
    <row r="39" spans="1:3" x14ac:dyDescent="0.2">
      <c r="A39" s="331" t="s">
        <v>380</v>
      </c>
      <c r="B39" s="332">
        <v>20</v>
      </c>
      <c r="C39" s="332">
        <v>5</v>
      </c>
    </row>
    <row r="40" spans="1:3" x14ac:dyDescent="0.2">
      <c r="A40" s="329" t="s">
        <v>381</v>
      </c>
      <c r="B40" s="330" t="s">
        <v>382</v>
      </c>
      <c r="C40" s="330" t="s">
        <v>383</v>
      </c>
    </row>
    <row r="41" spans="1:3" x14ac:dyDescent="0.2">
      <c r="A41" s="331" t="s">
        <v>384</v>
      </c>
      <c r="B41" s="332">
        <v>50</v>
      </c>
      <c r="C41" s="332">
        <v>25</v>
      </c>
    </row>
    <row r="42" spans="1:3" x14ac:dyDescent="0.2">
      <c r="B42" s="54"/>
      <c r="C42" s="54"/>
    </row>
    <row r="43" spans="1:3" x14ac:dyDescent="0.2">
      <c r="B43" s="54"/>
      <c r="C43" s="54"/>
    </row>
  </sheetData>
  <sheetProtection algorithmName="SHA-512" hashValue="v7UKTWqn4yYGGJRsyUYa5/B6rdaXKDlxZ0hS6C7TTfPgQXtuAkiX8hG9p80w5OMF8BSFa+fw3Kfl5stKGyMSXg==" saltValue="CWIUrxo7iy1mMq+RR8aEHw==" spinCount="100000" sheet="1" objects="1" scenarios="1"/>
  <mergeCells count="1">
    <mergeCell ref="B1:C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808A-0034-46E9-8A8D-7FE35327C42C}">
  <sheetPr codeName="Sheet23">
    <tabColor theme="1"/>
  </sheetPr>
  <dimension ref="A1:X49"/>
  <sheetViews>
    <sheetView workbookViewId="0">
      <selection activeCell="O9" sqref="O9"/>
    </sheetView>
  </sheetViews>
  <sheetFormatPr defaultRowHeight="12.75" x14ac:dyDescent="0.2"/>
  <cols>
    <col min="1" max="1" width="20.85546875" bestFit="1" customWidth="1"/>
  </cols>
  <sheetData>
    <row r="1" spans="1:24" x14ac:dyDescent="0.2">
      <c r="C1" t="s">
        <v>16</v>
      </c>
      <c r="J1" s="16" t="s">
        <v>385</v>
      </c>
      <c r="U1" t="s">
        <v>325</v>
      </c>
    </row>
    <row r="2" spans="1:24" x14ac:dyDescent="0.2">
      <c r="A2" s="16" t="s">
        <v>14</v>
      </c>
      <c r="C2" t="s">
        <v>386</v>
      </c>
      <c r="E2" t="s">
        <v>16</v>
      </c>
      <c r="J2" s="16" t="s">
        <v>387</v>
      </c>
      <c r="O2" s="16" t="s">
        <v>388</v>
      </c>
      <c r="U2" s="94">
        <v>0</v>
      </c>
      <c r="V2" s="114"/>
      <c r="W2" s="94">
        <v>1</v>
      </c>
      <c r="X2" s="114"/>
    </row>
    <row r="3" spans="1:24" x14ac:dyDescent="0.2">
      <c r="A3" t="s">
        <v>389</v>
      </c>
      <c r="C3" t="s">
        <v>390</v>
      </c>
      <c r="E3" t="s">
        <v>4</v>
      </c>
      <c r="J3" t="s">
        <v>391</v>
      </c>
      <c r="O3" s="16" t="s">
        <v>392</v>
      </c>
      <c r="U3" s="94">
        <v>5</v>
      </c>
      <c r="V3" s="95"/>
      <c r="W3" s="94">
        <v>2</v>
      </c>
      <c r="X3" s="94"/>
    </row>
    <row r="4" spans="1:24" x14ac:dyDescent="0.2">
      <c r="A4" t="s">
        <v>393</v>
      </c>
      <c r="C4" t="s">
        <v>394</v>
      </c>
      <c r="E4" t="s">
        <v>395</v>
      </c>
      <c r="J4">
        <v>0</v>
      </c>
      <c r="L4">
        <v>0</v>
      </c>
      <c r="O4">
        <v>0</v>
      </c>
      <c r="Q4">
        <v>0</v>
      </c>
      <c r="U4" s="94">
        <v>15</v>
      </c>
      <c r="V4" s="96"/>
      <c r="W4" s="94">
        <v>5</v>
      </c>
      <c r="X4" s="94"/>
    </row>
    <row r="5" spans="1:24" x14ac:dyDescent="0.2">
      <c r="A5" t="s">
        <v>396</v>
      </c>
      <c r="J5" s="73">
        <v>0.5</v>
      </c>
      <c r="L5">
        <v>5</v>
      </c>
      <c r="O5">
        <v>10</v>
      </c>
      <c r="Q5">
        <v>2</v>
      </c>
      <c r="U5" s="94">
        <v>25</v>
      </c>
      <c r="V5" s="96"/>
      <c r="W5" s="94">
        <v>10</v>
      </c>
      <c r="X5" s="94"/>
    </row>
    <row r="6" spans="1:24" x14ac:dyDescent="0.2">
      <c r="A6" t="s">
        <v>397</v>
      </c>
      <c r="J6" s="73">
        <v>0.9</v>
      </c>
      <c r="L6">
        <v>10</v>
      </c>
      <c r="O6">
        <v>20</v>
      </c>
      <c r="Q6">
        <v>4</v>
      </c>
      <c r="U6" s="94">
        <v>35</v>
      </c>
      <c r="V6" s="95"/>
      <c r="W6" s="94">
        <v>15</v>
      </c>
      <c r="X6" s="94"/>
    </row>
    <row r="7" spans="1:24" x14ac:dyDescent="0.2">
      <c r="A7" t="s">
        <v>98</v>
      </c>
      <c r="O7">
        <v>30</v>
      </c>
      <c r="Q7">
        <v>6</v>
      </c>
      <c r="U7" s="94">
        <v>45</v>
      </c>
      <c r="V7" s="95"/>
      <c r="W7" s="94">
        <v>20</v>
      </c>
      <c r="X7" s="94"/>
    </row>
    <row r="8" spans="1:24" x14ac:dyDescent="0.2">
      <c r="A8" t="s">
        <v>398</v>
      </c>
      <c r="J8" s="16" t="s">
        <v>329</v>
      </c>
      <c r="O8">
        <v>40</v>
      </c>
      <c r="Q8">
        <v>8</v>
      </c>
    </row>
    <row r="9" spans="1:24" x14ac:dyDescent="0.2">
      <c r="A9" t="s">
        <v>399</v>
      </c>
      <c r="J9">
        <v>0</v>
      </c>
      <c r="L9">
        <v>1</v>
      </c>
      <c r="O9">
        <v>50</v>
      </c>
      <c r="Q9">
        <v>10</v>
      </c>
      <c r="U9" s="249" t="b">
        <v>0</v>
      </c>
    </row>
    <row r="10" spans="1:24" x14ac:dyDescent="0.2">
      <c r="A10" t="s">
        <v>400</v>
      </c>
      <c r="C10" t="s">
        <v>401</v>
      </c>
      <c r="J10">
        <v>100000</v>
      </c>
      <c r="L10">
        <v>3</v>
      </c>
    </row>
    <row r="11" spans="1:24" x14ac:dyDescent="0.2">
      <c r="A11" t="s">
        <v>402</v>
      </c>
      <c r="J11">
        <v>150000</v>
      </c>
      <c r="L11">
        <v>6</v>
      </c>
      <c r="O11" s="16" t="s">
        <v>403</v>
      </c>
    </row>
    <row r="12" spans="1:24" x14ac:dyDescent="0.2">
      <c r="A12" t="s">
        <v>404</v>
      </c>
      <c r="C12" t="s">
        <v>16</v>
      </c>
      <c r="J12">
        <v>200000</v>
      </c>
      <c r="L12">
        <v>10</v>
      </c>
      <c r="O12" s="73">
        <v>0</v>
      </c>
      <c r="Q12">
        <v>0</v>
      </c>
      <c r="U12" t="s">
        <v>405</v>
      </c>
    </row>
    <row r="13" spans="1:24" x14ac:dyDescent="0.2">
      <c r="A13" t="s">
        <v>406</v>
      </c>
      <c r="J13">
        <v>250000</v>
      </c>
      <c r="L13">
        <v>15</v>
      </c>
      <c r="O13" s="73">
        <v>0.5</v>
      </c>
      <c r="Q13">
        <v>2</v>
      </c>
      <c r="U13" s="119" t="s">
        <v>407</v>
      </c>
    </row>
    <row r="14" spans="1:24" x14ac:dyDescent="0.2">
      <c r="A14" t="s">
        <v>408</v>
      </c>
      <c r="O14" s="73">
        <v>0.6</v>
      </c>
      <c r="Q14">
        <v>4</v>
      </c>
      <c r="U14" s="119" t="s">
        <v>409</v>
      </c>
    </row>
    <row r="15" spans="1:24" x14ac:dyDescent="0.2">
      <c r="A15" t="s">
        <v>410</v>
      </c>
      <c r="J15" s="16" t="s">
        <v>411</v>
      </c>
      <c r="O15" s="73">
        <v>0.7</v>
      </c>
      <c r="Q15">
        <v>6</v>
      </c>
      <c r="U15" s="119" t="s">
        <v>412</v>
      </c>
    </row>
    <row r="16" spans="1:24" x14ac:dyDescent="0.2">
      <c r="A16" t="s">
        <v>413</v>
      </c>
      <c r="J16">
        <v>0</v>
      </c>
      <c r="L16">
        <v>10</v>
      </c>
      <c r="O16" s="73">
        <v>0.8</v>
      </c>
      <c r="Q16">
        <v>8</v>
      </c>
      <c r="U16" s="119" t="s">
        <v>414</v>
      </c>
    </row>
    <row r="17" spans="1:21" x14ac:dyDescent="0.2">
      <c r="A17" t="s">
        <v>415</v>
      </c>
      <c r="J17">
        <v>3</v>
      </c>
      <c r="L17">
        <v>9</v>
      </c>
      <c r="O17" s="73">
        <v>0.9</v>
      </c>
      <c r="Q17">
        <v>10</v>
      </c>
      <c r="U17" s="119" t="s">
        <v>416</v>
      </c>
    </row>
    <row r="18" spans="1:21" x14ac:dyDescent="0.2">
      <c r="A18" t="s">
        <v>417</v>
      </c>
      <c r="J18">
        <v>6</v>
      </c>
      <c r="L18">
        <v>8</v>
      </c>
      <c r="U18" s="119" t="s">
        <v>418</v>
      </c>
    </row>
    <row r="19" spans="1:21" x14ac:dyDescent="0.2">
      <c r="A19" t="s">
        <v>419</v>
      </c>
      <c r="J19">
        <v>9</v>
      </c>
      <c r="L19">
        <v>7</v>
      </c>
      <c r="O19" s="16" t="s">
        <v>420</v>
      </c>
      <c r="U19" s="119" t="s">
        <v>421</v>
      </c>
    </row>
    <row r="20" spans="1:21" x14ac:dyDescent="0.2">
      <c r="A20" t="s">
        <v>422</v>
      </c>
      <c r="J20">
        <v>12</v>
      </c>
      <c r="L20">
        <v>6</v>
      </c>
      <c r="O20">
        <v>1</v>
      </c>
      <c r="Q20">
        <v>0</v>
      </c>
      <c r="U20" s="119" t="s">
        <v>423</v>
      </c>
    </row>
    <row r="21" spans="1:21" x14ac:dyDescent="0.2">
      <c r="A21" t="s">
        <v>424</v>
      </c>
      <c r="J21">
        <v>15</v>
      </c>
      <c r="L21">
        <v>5</v>
      </c>
      <c r="O21">
        <v>2</v>
      </c>
      <c r="Q21">
        <v>4</v>
      </c>
      <c r="U21" s="119" t="s">
        <v>425</v>
      </c>
    </row>
    <row r="22" spans="1:21" x14ac:dyDescent="0.2">
      <c r="A22" t="s">
        <v>426</v>
      </c>
      <c r="J22">
        <v>18</v>
      </c>
      <c r="L22">
        <v>4</v>
      </c>
      <c r="O22">
        <v>3</v>
      </c>
      <c r="Q22">
        <v>6</v>
      </c>
      <c r="U22" s="119" t="s">
        <v>427</v>
      </c>
    </row>
    <row r="23" spans="1:21" x14ac:dyDescent="0.2">
      <c r="A23" t="s">
        <v>428</v>
      </c>
      <c r="J23">
        <v>21</v>
      </c>
      <c r="L23">
        <v>3</v>
      </c>
      <c r="O23">
        <v>4</v>
      </c>
      <c r="Q23">
        <v>8</v>
      </c>
      <c r="U23" s="119" t="s">
        <v>429</v>
      </c>
    </row>
    <row r="24" spans="1:21" x14ac:dyDescent="0.2">
      <c r="A24" t="s">
        <v>430</v>
      </c>
      <c r="J24">
        <v>24</v>
      </c>
      <c r="L24">
        <v>2</v>
      </c>
      <c r="O24">
        <v>5</v>
      </c>
      <c r="Q24">
        <v>10</v>
      </c>
      <c r="U24" s="119" t="s">
        <v>431</v>
      </c>
    </row>
    <row r="25" spans="1:21" x14ac:dyDescent="0.2">
      <c r="A25" t="s">
        <v>432</v>
      </c>
      <c r="J25">
        <v>27</v>
      </c>
      <c r="L25">
        <v>1</v>
      </c>
      <c r="U25" s="119" t="s">
        <v>433</v>
      </c>
    </row>
    <row r="26" spans="1:21" x14ac:dyDescent="0.2">
      <c r="A26" t="s">
        <v>434</v>
      </c>
      <c r="O26" s="16" t="s">
        <v>435</v>
      </c>
      <c r="U26" s="119" t="s">
        <v>436</v>
      </c>
    </row>
    <row r="27" spans="1:21" x14ac:dyDescent="0.2">
      <c r="A27" t="s">
        <v>437</v>
      </c>
      <c r="J27">
        <v>0</v>
      </c>
      <c r="L27">
        <v>1</v>
      </c>
      <c r="O27" s="73">
        <v>0</v>
      </c>
      <c r="Q27">
        <v>0</v>
      </c>
      <c r="U27" s="119" t="s">
        <v>438</v>
      </c>
    </row>
    <row r="28" spans="1:21" x14ac:dyDescent="0.2">
      <c r="A28" t="s">
        <v>439</v>
      </c>
      <c r="J28">
        <v>5</v>
      </c>
      <c r="L28">
        <v>2</v>
      </c>
      <c r="O28" s="74">
        <v>0.25</v>
      </c>
      <c r="Q28">
        <v>1</v>
      </c>
      <c r="U28" s="119" t="s">
        <v>440</v>
      </c>
    </row>
    <row r="29" spans="1:21" x14ac:dyDescent="0.2">
      <c r="A29" t="s">
        <v>441</v>
      </c>
      <c r="J29">
        <v>15</v>
      </c>
      <c r="L29">
        <v>5</v>
      </c>
      <c r="O29" s="74">
        <v>0.3</v>
      </c>
      <c r="Q29">
        <v>2</v>
      </c>
      <c r="U29" s="119" t="s">
        <v>442</v>
      </c>
    </row>
    <row r="30" spans="1:21" x14ac:dyDescent="0.2">
      <c r="A30" t="s">
        <v>443</v>
      </c>
      <c r="J30">
        <v>25</v>
      </c>
      <c r="L30">
        <v>10</v>
      </c>
      <c r="O30" s="74">
        <v>0.35</v>
      </c>
      <c r="Q30">
        <v>3</v>
      </c>
      <c r="U30" s="119" t="s">
        <v>444</v>
      </c>
    </row>
    <row r="31" spans="1:21" x14ac:dyDescent="0.2">
      <c r="A31" t="s">
        <v>445</v>
      </c>
      <c r="J31">
        <v>35</v>
      </c>
      <c r="L31">
        <v>15</v>
      </c>
      <c r="O31" s="74">
        <v>0.4</v>
      </c>
      <c r="Q31">
        <v>4</v>
      </c>
      <c r="U31" s="119" t="s">
        <v>446</v>
      </c>
    </row>
    <row r="32" spans="1:21" x14ac:dyDescent="0.2">
      <c r="A32" t="s">
        <v>447</v>
      </c>
      <c r="J32">
        <v>45</v>
      </c>
      <c r="L32">
        <v>20</v>
      </c>
      <c r="O32" s="74">
        <v>0.5</v>
      </c>
      <c r="Q32">
        <v>5</v>
      </c>
      <c r="U32" s="119" t="s">
        <v>448</v>
      </c>
    </row>
    <row r="33" spans="1:21" x14ac:dyDescent="0.2">
      <c r="A33" t="s">
        <v>449</v>
      </c>
    </row>
    <row r="34" spans="1:21" x14ac:dyDescent="0.2">
      <c r="A34" t="s">
        <v>450</v>
      </c>
      <c r="U34" s="119"/>
    </row>
    <row r="35" spans="1:21" x14ac:dyDescent="0.2">
      <c r="A35" t="s">
        <v>451</v>
      </c>
    </row>
    <row r="36" spans="1:21" x14ac:dyDescent="0.2">
      <c r="A36" t="s">
        <v>452</v>
      </c>
      <c r="J36" s="151" t="b">
        <v>0</v>
      </c>
      <c r="K36" s="151" t="b">
        <v>0</v>
      </c>
      <c r="L36" s="151" t="b">
        <v>0</v>
      </c>
      <c r="M36" s="93" t="b">
        <v>0</v>
      </c>
      <c r="N36" s="93"/>
      <c r="R36" t="b">
        <v>0</v>
      </c>
      <c r="S36" t="b">
        <v>0</v>
      </c>
    </row>
    <row r="37" spans="1:21" x14ac:dyDescent="0.2">
      <c r="A37" t="s">
        <v>453</v>
      </c>
    </row>
    <row r="38" spans="1:21" x14ac:dyDescent="0.2">
      <c r="B38" t="b">
        <v>0</v>
      </c>
      <c r="E38" s="269"/>
    </row>
    <row r="39" spans="1:21" x14ac:dyDescent="0.2">
      <c r="A39" s="16" t="s">
        <v>454</v>
      </c>
      <c r="B39" t="b">
        <v>0</v>
      </c>
      <c r="C39" t="b">
        <v>0</v>
      </c>
    </row>
    <row r="40" spans="1:21" x14ac:dyDescent="0.2">
      <c r="A40" t="b">
        <v>0</v>
      </c>
    </row>
    <row r="41" spans="1:21" x14ac:dyDescent="0.2">
      <c r="A41" t="b">
        <v>1</v>
      </c>
    </row>
    <row r="42" spans="1:21" x14ac:dyDescent="0.2">
      <c r="B42" s="52" t="b">
        <v>0</v>
      </c>
      <c r="C42" s="47"/>
    </row>
    <row r="43" spans="1:21" x14ac:dyDescent="0.2">
      <c r="B43" s="52"/>
      <c r="C43" s="47"/>
    </row>
    <row r="44" spans="1:21" x14ac:dyDescent="0.2">
      <c r="A44" s="52" t="b">
        <v>1</v>
      </c>
      <c r="B44" s="52"/>
      <c r="C44" s="47"/>
    </row>
    <row r="45" spans="1:21" x14ac:dyDescent="0.2">
      <c r="A45" s="52"/>
      <c r="B45" s="52"/>
      <c r="C45" s="47"/>
    </row>
    <row r="46" spans="1:21" x14ac:dyDescent="0.2">
      <c r="A46" s="52"/>
      <c r="B46" t="s">
        <v>455</v>
      </c>
      <c r="C46" t="s">
        <v>456</v>
      </c>
    </row>
    <row r="47" spans="1:21" x14ac:dyDescent="0.2">
      <c r="A47" s="52"/>
      <c r="B47" t="b">
        <v>0</v>
      </c>
      <c r="C47" t="b">
        <v>0</v>
      </c>
      <c r="D47" t="b">
        <v>0</v>
      </c>
    </row>
    <row r="49" spans="1:1" x14ac:dyDescent="0.2">
      <c r="A49" t="b">
        <v>1</v>
      </c>
    </row>
  </sheetData>
  <sortState xmlns:xlrd2="http://schemas.microsoft.com/office/spreadsheetml/2017/richdata2" ref="O28:Q33">
    <sortCondition ref="O28:O33"/>
  </sortStat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8B0C-6266-43BB-8010-0B419C5896CF}">
  <sheetPr codeName="Sheet19"/>
  <dimension ref="A1:EG80"/>
  <sheetViews>
    <sheetView zoomScale="80" zoomScaleNormal="80" workbookViewId="0">
      <pane xSplit="3" ySplit="2" topLeftCell="D3" activePane="bottomRight" state="frozenSplit"/>
      <selection pane="topRight" sqref="A1:A17"/>
      <selection pane="bottomLeft" sqref="A1:A17"/>
      <selection pane="bottomRight" activeCell="O8" sqref="O8"/>
    </sheetView>
  </sheetViews>
  <sheetFormatPr defaultRowHeight="12.75" outlineLevelCol="1" x14ac:dyDescent="0.2"/>
  <cols>
    <col min="2" max="2" width="10.28515625" bestFit="1" customWidth="1"/>
    <col min="3" max="3" width="15" customWidth="1"/>
    <col min="4" max="4" width="7.85546875" customWidth="1" outlineLevel="1"/>
    <col min="5" max="5" width="5" customWidth="1" outlineLevel="1"/>
    <col min="6" max="6" width="7.85546875" customWidth="1" outlineLevel="1"/>
    <col min="7" max="7" width="5" customWidth="1" outlineLevel="1"/>
    <col min="8" max="8" width="7.85546875" customWidth="1" outlineLevel="1"/>
    <col min="9" max="9" width="5" customWidth="1" outlineLevel="1"/>
    <col min="10" max="10" width="4.7109375" bestFit="1" customWidth="1"/>
    <col min="11" max="11" width="3.140625" bestFit="1" customWidth="1"/>
    <col min="12" max="12" width="4.7109375" bestFit="1" customWidth="1"/>
    <col min="13" max="13" width="3.140625" bestFit="1" customWidth="1"/>
    <col min="14" max="14" width="4.7109375" bestFit="1" customWidth="1"/>
    <col min="15" max="15" width="3.140625" bestFit="1" customWidth="1"/>
    <col min="16" max="16" width="4.7109375" bestFit="1" customWidth="1"/>
    <col min="17" max="17" width="3.140625" bestFit="1" customWidth="1"/>
    <col min="18" max="18" width="4.7109375" bestFit="1" customWidth="1"/>
    <col min="19" max="19" width="3.140625" bestFit="1" customWidth="1"/>
    <col min="20" max="20" width="4.7109375" bestFit="1" customWidth="1"/>
    <col min="21" max="21" width="3.140625" bestFit="1" customWidth="1"/>
    <col min="22" max="22" width="4.7109375" bestFit="1" customWidth="1"/>
    <col min="23" max="23" width="3.140625" bestFit="1" customWidth="1"/>
    <col min="24" max="24" width="4.7109375" bestFit="1" customWidth="1"/>
    <col min="25" max="25" width="3.140625" bestFit="1" customWidth="1"/>
    <col min="26" max="26" width="4.7109375" bestFit="1" customWidth="1"/>
    <col min="27" max="27" width="3.140625" bestFit="1" customWidth="1"/>
    <col min="28" max="28" width="4.7109375" bestFit="1" customWidth="1"/>
    <col min="29" max="29" width="3.140625" bestFit="1" customWidth="1"/>
    <col min="30" max="30" width="4.7109375" bestFit="1" customWidth="1"/>
    <col min="31" max="31" width="3.140625" bestFit="1" customWidth="1"/>
    <col min="32" max="32" width="4.7109375" bestFit="1" customWidth="1"/>
    <col min="33" max="33" width="3.140625" bestFit="1" customWidth="1"/>
    <col min="34" max="34" width="4.7109375" bestFit="1" customWidth="1"/>
    <col min="35" max="35" width="3.140625" bestFit="1" customWidth="1"/>
    <col min="36" max="36" width="4.7109375" bestFit="1" customWidth="1"/>
    <col min="37" max="37" width="3.140625" bestFit="1" customWidth="1"/>
    <col min="38" max="38" width="4.7109375" bestFit="1" customWidth="1"/>
    <col min="39" max="39" width="3.140625" bestFit="1" customWidth="1"/>
    <col min="40" max="40" width="4.7109375" bestFit="1" customWidth="1"/>
    <col min="41" max="41" width="3.140625" bestFit="1" customWidth="1"/>
    <col min="42" max="42" width="4.7109375" bestFit="1" customWidth="1"/>
    <col min="43" max="43" width="3.140625" bestFit="1" customWidth="1"/>
    <col min="44" max="44" width="4.7109375" bestFit="1" customWidth="1"/>
    <col min="45" max="45" width="3.140625" bestFit="1" customWidth="1"/>
    <col min="46" max="46" width="4.7109375" bestFit="1" customWidth="1"/>
    <col min="47" max="47" width="3.140625" bestFit="1" customWidth="1"/>
    <col min="48" max="48" width="4.7109375" bestFit="1" customWidth="1"/>
    <col min="49" max="49" width="3.140625" bestFit="1" customWidth="1"/>
    <col min="50" max="50" width="4.7109375" bestFit="1" customWidth="1"/>
    <col min="51" max="51" width="3.140625" bestFit="1" customWidth="1"/>
    <col min="52" max="55" width="4.85546875" customWidth="1" outlineLevel="1"/>
    <col min="56" max="56" width="5.7109375" bestFit="1" customWidth="1"/>
    <col min="57" max="57" width="4.140625" bestFit="1" customWidth="1"/>
    <col min="58" max="58" width="5.7109375" bestFit="1" customWidth="1"/>
    <col min="59" max="59" width="4.140625" bestFit="1" customWidth="1"/>
    <col min="60" max="60" width="5.7109375" bestFit="1" customWidth="1"/>
    <col min="61" max="61" width="4.140625" bestFit="1" customWidth="1"/>
    <col min="62" max="62" width="3.7109375" customWidth="1" outlineLevel="1"/>
    <col min="63" max="63" width="4.140625" customWidth="1" outlineLevel="1"/>
    <col min="64" max="64" width="3.7109375" customWidth="1" outlineLevel="1"/>
    <col min="65" max="65" width="4.140625" customWidth="1" outlineLevel="1"/>
    <col min="66" max="66" width="3.7109375" customWidth="1" outlineLevel="1"/>
    <col min="67" max="67" width="4.140625" customWidth="1" outlineLevel="1"/>
    <col min="68" max="68" width="3.7109375" customWidth="1" outlineLevel="1"/>
    <col min="69" max="69" width="4.140625" customWidth="1" outlineLevel="1"/>
    <col min="70" max="70" width="9" customWidth="1"/>
    <col min="71" max="71" width="8" customWidth="1" outlineLevel="1"/>
    <col min="72" max="72" width="5" customWidth="1" outlineLevel="1"/>
    <col min="73" max="73" width="7.85546875" customWidth="1" outlineLevel="1"/>
    <col min="74" max="74" width="5" customWidth="1" outlineLevel="1"/>
    <col min="75" max="75" width="7.85546875" customWidth="1" outlineLevel="1"/>
    <col min="76" max="76" width="5" customWidth="1" outlineLevel="1"/>
    <col min="77" max="77" width="4.7109375" bestFit="1" customWidth="1"/>
    <col min="78" max="78" width="3.140625" bestFit="1" customWidth="1"/>
    <col min="79" max="79" width="4.7109375" bestFit="1" customWidth="1"/>
    <col min="80" max="80" width="3.140625" bestFit="1" customWidth="1"/>
    <col min="81" max="81" width="4.7109375" bestFit="1" customWidth="1"/>
    <col min="82" max="82" width="3.140625" bestFit="1" customWidth="1"/>
    <col min="83" max="83" width="4.7109375" bestFit="1" customWidth="1"/>
    <col min="84" max="84" width="3.140625" bestFit="1" customWidth="1"/>
    <col min="85" max="85" width="4.7109375" bestFit="1" customWidth="1"/>
    <col min="86" max="86" width="3.140625" bestFit="1" customWidth="1"/>
    <col min="87" max="87" width="4.7109375" bestFit="1" customWidth="1"/>
    <col min="88" max="88" width="3.140625" bestFit="1" customWidth="1"/>
    <col min="89" max="89" width="4.7109375" bestFit="1" customWidth="1"/>
    <col min="90" max="90" width="3.140625" bestFit="1" customWidth="1"/>
    <col min="91" max="91" width="4.7109375" bestFit="1" customWidth="1"/>
    <col min="92" max="92" width="3.140625" bestFit="1" customWidth="1"/>
    <col min="93" max="93" width="4.7109375" bestFit="1" customWidth="1"/>
    <col min="94" max="94" width="3.140625" bestFit="1" customWidth="1"/>
    <col min="95" max="95" width="4.7109375" bestFit="1" customWidth="1"/>
    <col min="96" max="96" width="3.42578125" bestFit="1" customWidth="1"/>
    <col min="97" max="97" width="4.7109375" bestFit="1" customWidth="1"/>
    <col min="98" max="98" width="3.140625" bestFit="1" customWidth="1"/>
    <col min="99" max="99" width="4.7109375" bestFit="1" customWidth="1"/>
    <col min="100" max="100" width="3.140625" bestFit="1" customWidth="1"/>
    <col min="101" max="101" width="4.7109375" bestFit="1" customWidth="1"/>
    <col min="102" max="102" width="3.140625" bestFit="1" customWidth="1"/>
    <col min="103" max="103" width="4.7109375" bestFit="1" customWidth="1"/>
    <col min="104" max="104" width="3.140625" bestFit="1" customWidth="1"/>
    <col min="105" max="105" width="4.7109375" bestFit="1" customWidth="1"/>
    <col min="106" max="106" width="3.140625" bestFit="1" customWidth="1"/>
    <col min="107" max="107" width="4.7109375" bestFit="1" customWidth="1"/>
    <col min="108" max="108" width="3.140625" bestFit="1" customWidth="1"/>
    <col min="109" max="109" width="4.7109375" bestFit="1" customWidth="1"/>
    <col min="110" max="110" width="3.140625" bestFit="1" customWidth="1"/>
    <col min="111" max="111" width="4.7109375" bestFit="1" customWidth="1"/>
    <col min="112" max="112" width="3.140625" bestFit="1" customWidth="1"/>
    <col min="113" max="113" width="4.7109375" bestFit="1" customWidth="1"/>
    <col min="114" max="114" width="3.140625" bestFit="1" customWidth="1"/>
    <col min="115" max="115" width="4.7109375" bestFit="1" customWidth="1"/>
    <col min="116" max="116" width="3.140625" bestFit="1" customWidth="1"/>
    <col min="117" max="117" width="4.7109375" bestFit="1" customWidth="1"/>
    <col min="118" max="118" width="3.140625" bestFit="1" customWidth="1"/>
    <col min="119" max="122" width="4.85546875" customWidth="1" outlineLevel="1"/>
    <col min="123" max="123" width="5.7109375" bestFit="1" customWidth="1"/>
    <col min="124" max="124" width="4.140625" bestFit="1" customWidth="1"/>
    <col min="125" max="125" width="5.7109375" bestFit="1" customWidth="1"/>
    <col min="126" max="126" width="4.140625" bestFit="1" customWidth="1"/>
    <col min="127" max="127" width="5.7109375" bestFit="1" customWidth="1"/>
    <col min="128" max="128" width="4.140625" bestFit="1" customWidth="1"/>
    <col min="129" max="129" width="3.7109375" customWidth="1" outlineLevel="1"/>
    <col min="130" max="130" width="4.140625" customWidth="1" outlineLevel="1"/>
    <col min="131" max="131" width="3.7109375" customWidth="1" outlineLevel="1"/>
    <col min="132" max="132" width="4.140625" customWidth="1" outlineLevel="1"/>
    <col min="133" max="133" width="3.7109375" customWidth="1" outlineLevel="1"/>
    <col min="134" max="134" width="4.140625" customWidth="1" outlineLevel="1"/>
    <col min="135" max="135" width="3.7109375" customWidth="1" outlineLevel="1"/>
    <col min="136" max="136" width="4.140625" customWidth="1" outlineLevel="1"/>
    <col min="137" max="137" width="15.7109375" style="54" customWidth="1"/>
  </cols>
  <sheetData>
    <row r="1" spans="1:137" ht="21" thickBot="1" x14ac:dyDescent="0.35">
      <c r="D1" s="847" t="s">
        <v>457</v>
      </c>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8"/>
      <c r="AY1" s="848"/>
      <c r="AZ1" s="848"/>
      <c r="BA1" s="848"/>
      <c r="BB1" s="848"/>
      <c r="BC1" s="848"/>
      <c r="BD1" s="848"/>
      <c r="BE1" s="848"/>
      <c r="BF1" s="848"/>
      <c r="BG1" s="848"/>
      <c r="BH1" s="848"/>
      <c r="BI1" s="848"/>
      <c r="BJ1" s="848"/>
      <c r="BK1" s="848"/>
      <c r="BL1" s="848"/>
      <c r="BM1" s="848"/>
      <c r="BN1" s="848"/>
      <c r="BO1" s="848"/>
      <c r="BP1" s="848"/>
      <c r="BQ1" s="849"/>
      <c r="BR1" s="372"/>
      <c r="BS1" s="846" t="s">
        <v>458</v>
      </c>
      <c r="BT1" s="846"/>
      <c r="BU1" s="846"/>
      <c r="BV1" s="846"/>
      <c r="BW1" s="846"/>
      <c r="BX1" s="846"/>
      <c r="BY1" s="846"/>
      <c r="BZ1" s="846"/>
      <c r="CA1" s="846"/>
      <c r="CB1" s="846"/>
      <c r="CC1" s="846"/>
      <c r="CD1" s="846"/>
      <c r="CE1" s="846"/>
      <c r="CF1" s="846"/>
      <c r="CG1" s="846"/>
      <c r="CH1" s="846"/>
      <c r="CI1" s="846"/>
      <c r="CJ1" s="846"/>
      <c r="CK1" s="846"/>
      <c r="CL1" s="846"/>
      <c r="CM1" s="846"/>
      <c r="CN1" s="846"/>
      <c r="CO1" s="846"/>
      <c r="CP1" s="846"/>
      <c r="CQ1" s="846"/>
      <c r="CR1" s="846"/>
      <c r="CS1" s="846"/>
      <c r="CT1" s="846"/>
      <c r="CU1" s="846"/>
      <c r="CV1" s="846"/>
      <c r="CW1" s="846"/>
      <c r="CX1" s="846"/>
      <c r="CY1" s="846"/>
      <c r="CZ1" s="846"/>
      <c r="DA1" s="846"/>
      <c r="DB1" s="846"/>
      <c r="DC1" s="846"/>
      <c r="DD1" s="846"/>
      <c r="DE1" s="846"/>
      <c r="DF1" s="846"/>
      <c r="DG1" s="846"/>
      <c r="DH1" s="846"/>
      <c r="DI1" s="846"/>
      <c r="DJ1" s="846"/>
      <c r="DK1" s="846"/>
      <c r="DL1" s="846"/>
      <c r="DM1" s="846"/>
      <c r="DN1" s="846"/>
      <c r="DO1" s="846"/>
      <c r="DP1" s="846"/>
      <c r="DQ1" s="846"/>
      <c r="DR1" s="846"/>
      <c r="DS1" s="846"/>
      <c r="DT1" s="846"/>
      <c r="DU1" s="846"/>
      <c r="DV1" s="846"/>
      <c r="DW1" s="846"/>
      <c r="DX1" s="846"/>
      <c r="DY1" s="846"/>
      <c r="DZ1" s="846"/>
      <c r="EA1" s="846"/>
      <c r="EB1" s="846"/>
      <c r="EC1" s="846"/>
      <c r="ED1" s="846"/>
      <c r="EE1" s="846"/>
      <c r="EF1" s="846"/>
      <c r="EG1" s="846"/>
    </row>
    <row r="2" spans="1:137" ht="50.25" customHeight="1" thickBot="1" x14ac:dyDescent="0.3">
      <c r="D2" s="874" t="str">
        <f>+ScoreTable!A7</f>
        <v>Signal Communication</v>
      </c>
      <c r="E2" s="875"/>
      <c r="F2" s="875"/>
      <c r="G2" s="875"/>
      <c r="H2" s="875"/>
      <c r="I2" s="876"/>
      <c r="J2" s="874" t="str">
        <f>+ScoreTable!A11</f>
        <v>Field Elements</v>
      </c>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6"/>
      <c r="AZ2" s="870" t="s">
        <v>373</v>
      </c>
      <c r="BA2" s="871"/>
      <c r="BB2" s="871"/>
      <c r="BC2" s="880"/>
      <c r="BD2" s="877" t="s">
        <v>262</v>
      </c>
      <c r="BE2" s="878"/>
      <c r="BF2" s="878"/>
      <c r="BG2" s="878"/>
      <c r="BH2" s="878"/>
      <c r="BI2" s="879"/>
      <c r="BJ2" s="870" t="str">
        <f>+ScoreTable!A2</f>
        <v>Signal Timing (No Capital)</v>
      </c>
      <c r="BK2" s="871"/>
      <c r="BL2" s="871"/>
      <c r="BM2" s="871"/>
      <c r="BN2" s="871"/>
      <c r="BO2" s="871"/>
      <c r="BP2" s="871"/>
      <c r="BQ2" s="871"/>
      <c r="BR2" s="372"/>
      <c r="BS2" s="854" t="str">
        <f>+D2</f>
        <v>Signal Communication</v>
      </c>
      <c r="BT2" s="855"/>
      <c r="BU2" s="855"/>
      <c r="BV2" s="855"/>
      <c r="BW2" s="855"/>
      <c r="BX2" s="856"/>
      <c r="BY2" s="854" t="str">
        <f>+J2</f>
        <v>Field Elements</v>
      </c>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6"/>
      <c r="DO2" s="857" t="s">
        <v>373</v>
      </c>
      <c r="DP2" s="858"/>
      <c r="DQ2" s="858"/>
      <c r="DR2" s="859"/>
      <c r="DS2" s="854" t="s">
        <v>262</v>
      </c>
      <c r="DT2" s="855"/>
      <c r="DU2" s="855"/>
      <c r="DV2" s="855"/>
      <c r="DW2" s="855"/>
      <c r="DX2" s="856"/>
      <c r="DY2" s="857" t="str">
        <f>+BJ2</f>
        <v>Signal Timing (No Capital)</v>
      </c>
      <c r="DZ2" s="858"/>
      <c r="EA2" s="858"/>
      <c r="EB2" s="858"/>
      <c r="EC2" s="858"/>
      <c r="ED2" s="858"/>
      <c r="EE2" s="858"/>
      <c r="EF2" s="859"/>
      <c r="EG2" s="811" t="s">
        <v>459</v>
      </c>
    </row>
    <row r="3" spans="1:137" ht="129" customHeight="1" thickBot="1" x14ac:dyDescent="0.25">
      <c r="A3" s="869" t="s">
        <v>460</v>
      </c>
      <c r="B3" s="866" t="s">
        <v>461</v>
      </c>
      <c r="C3" s="867" t="s">
        <v>462</v>
      </c>
      <c r="D3" s="860" t="str">
        <f>+ScoreTable!A8</f>
        <v>Above ground (e.g. wireless, cellular, etc.)</v>
      </c>
      <c r="E3" s="861"/>
      <c r="F3" s="861" t="str">
        <f>+ScoreTable!A9</f>
        <v>Fiber Optic underground</v>
      </c>
      <c r="G3" s="861"/>
      <c r="H3" s="861" t="str">
        <f>+ScoreTable!A10</f>
        <v>All other (e.g. copper, aerial fiber, GPS, etc.)</v>
      </c>
      <c r="I3" s="862"/>
      <c r="J3" s="852" t="str">
        <f>+ScoreTable!A12</f>
        <v>ATC signal controller</v>
      </c>
      <c r="K3" s="853"/>
      <c r="L3" s="850" t="str">
        <f>+ScoreTable!A13</f>
        <v>Signal cabinet on existing foundation</v>
      </c>
      <c r="M3" s="853"/>
      <c r="N3" s="850" t="str">
        <f>+ScoreTable!A14</f>
        <v>Signal cabinet on new foundation</v>
      </c>
      <c r="O3" s="853"/>
      <c r="P3" s="850" t="str">
        <f>+ScoreTable!A15</f>
        <v>BBS/USP (attached)</v>
      </c>
      <c r="Q3" s="853"/>
      <c r="R3" s="850" t="str">
        <f>+ScoreTable!A16</f>
        <v>BBS/UPS on existing foundation</v>
      </c>
      <c r="S3" s="853"/>
      <c r="T3" s="850" t="str">
        <f>+ScoreTable!A17</f>
        <v>BBS/UPS on new foundation</v>
      </c>
      <c r="U3" s="853"/>
      <c r="V3" s="850" t="str">
        <f>+ScoreTable!A18</f>
        <v>CCTV</v>
      </c>
      <c r="W3" s="853"/>
      <c r="X3" s="850" t="str">
        <f>+ScoreTable!A19</f>
        <v>Vehicle detection (ATSPM inputs + counts)</v>
      </c>
      <c r="Y3" s="853"/>
      <c r="Z3" s="850" t="str">
        <f>+ScoreTable!A20</f>
        <v>Vehicle detection (ATSPM inputs)</v>
      </c>
      <c r="AA3" s="853"/>
      <c r="AB3" s="850" t="str">
        <f>+ScoreTable!A21</f>
        <v>Vehicle detection + bicycle detection</v>
      </c>
      <c r="AC3" s="853"/>
      <c r="AD3" s="850" t="str">
        <f>+ScoreTable!A22</f>
        <v>Vehicle detection</v>
      </c>
      <c r="AE3" s="853"/>
      <c r="AF3" s="850" t="str">
        <f>+ScoreTable!A23</f>
        <v>Bicycle detection</v>
      </c>
      <c r="AG3" s="853"/>
      <c r="AH3" s="850" t="str">
        <f>+ScoreTable!A24</f>
        <v>Pedestrian detection (audible)</v>
      </c>
      <c r="AI3" s="853"/>
      <c r="AJ3" s="850" t="str">
        <f>+ScoreTable!A25</f>
        <v>Pedestrian detection</v>
      </c>
      <c r="AK3" s="853"/>
      <c r="AL3" s="850" t="str">
        <f>+ScoreTable!A26</f>
        <v>Active transportation/pedestrian safety</v>
      </c>
      <c r="AM3" s="853"/>
      <c r="AN3" s="850" t="str">
        <f>+ScoreTable!A27</f>
        <v>Transit Signal Priority</v>
      </c>
      <c r="AO3" s="853"/>
      <c r="AP3" s="850" t="str">
        <f>+ScoreTable!A28</f>
        <v>EVP (hybrid or GPS)</v>
      </c>
      <c r="AQ3" s="853"/>
      <c r="AR3" s="850" t="str">
        <f>+ScoreTable!A29</f>
        <v>EVP (infrared)</v>
      </c>
      <c r="AS3" s="853"/>
      <c r="AT3" s="850" t="str">
        <f>+ScoreTable!A30</f>
        <v>Speed feedback signs (existing post)</v>
      </c>
      <c r="AU3" s="853"/>
      <c r="AV3" s="850" t="str">
        <f>+ScoreTable!A31</f>
        <v>Speed feedback signs (new post)</v>
      </c>
      <c r="AW3" s="853"/>
      <c r="AX3" s="850" t="str">
        <f>+ScoreTable!A32</f>
        <v>Signal Performance Monitoring</v>
      </c>
      <c r="AY3" s="851"/>
      <c r="AZ3" s="852" t="str">
        <f>+ScoreTable!A34</f>
        <v>Channelization</v>
      </c>
      <c r="BA3" s="853"/>
      <c r="BB3" s="850" t="str">
        <f>+ScoreTable!A35</f>
        <v>Signal phasing improvement</v>
      </c>
      <c r="BC3" s="868"/>
      <c r="BD3" s="852" t="str">
        <f>+ScoreTable!A37</f>
        <v>Central System (server, licenses, workstations)</v>
      </c>
      <c r="BE3" s="853"/>
      <c r="BF3" s="850" t="str">
        <f>+ScoreTable!A38</f>
        <v>Display (video wall, VMS, etc.)</v>
      </c>
      <c r="BG3" s="853"/>
      <c r="BH3" s="850" t="str">
        <f>+ScoreTable!A39</f>
        <v>UPS for TMC</v>
      </c>
      <c r="BI3" s="851"/>
      <c r="BJ3" s="853" t="str">
        <f>+ScoreTable!A3</f>
        <v>Timing Only</v>
      </c>
      <c r="BK3" s="861"/>
      <c r="BL3" s="861" t="str">
        <f>+ScoreTable!A4</f>
        <v>Timing + Traffic Responsive (license only)</v>
      </c>
      <c r="BM3" s="861"/>
      <c r="BN3" s="861" t="str">
        <f>+ScoreTable!A5</f>
        <v>Timing + Peer-to-Peer (configuration only)</v>
      </c>
      <c r="BO3" s="861"/>
      <c r="BP3" s="861" t="str">
        <f>+ScoreTable!A6</f>
        <v>Timing + Traffic Adaptive (license only)</v>
      </c>
      <c r="BQ3" s="862"/>
      <c r="BR3" s="373"/>
      <c r="BS3" s="860" t="str">
        <f>+D3</f>
        <v>Above ground (e.g. wireless, cellular, etc.)</v>
      </c>
      <c r="BT3" s="861"/>
      <c r="BU3" s="861" t="str">
        <f>+F3</f>
        <v>Fiber Optic underground</v>
      </c>
      <c r="BV3" s="861"/>
      <c r="BW3" s="861" t="str">
        <f>+H3</f>
        <v>All other (e.g. copper, aerial fiber, GPS, etc.)</v>
      </c>
      <c r="BX3" s="862"/>
      <c r="BY3" s="852" t="str">
        <f>+J3</f>
        <v>ATC signal controller</v>
      </c>
      <c r="BZ3" s="853"/>
      <c r="CA3" s="850" t="str">
        <f>+L3</f>
        <v>Signal cabinet on existing foundation</v>
      </c>
      <c r="CB3" s="853"/>
      <c r="CC3" s="850" t="str">
        <f t="shared" ref="CC3" si="0">+N3</f>
        <v>Signal cabinet on new foundation</v>
      </c>
      <c r="CD3" s="853"/>
      <c r="CE3" s="850" t="str">
        <f t="shared" ref="CE3" si="1">+P3</f>
        <v>BBS/USP (attached)</v>
      </c>
      <c r="CF3" s="853"/>
      <c r="CG3" s="850" t="str">
        <f t="shared" ref="CG3" si="2">+R3</f>
        <v>BBS/UPS on existing foundation</v>
      </c>
      <c r="CH3" s="853"/>
      <c r="CI3" s="850" t="str">
        <f t="shared" ref="CI3" si="3">+T3</f>
        <v>BBS/UPS on new foundation</v>
      </c>
      <c r="CJ3" s="853"/>
      <c r="CK3" s="850" t="str">
        <f t="shared" ref="CK3" si="4">+V3</f>
        <v>CCTV</v>
      </c>
      <c r="CL3" s="853"/>
      <c r="CM3" s="850" t="str">
        <f t="shared" ref="CM3" si="5">+X3</f>
        <v>Vehicle detection (ATSPM inputs + counts)</v>
      </c>
      <c r="CN3" s="853"/>
      <c r="CO3" s="850" t="str">
        <f t="shared" ref="CO3" si="6">+Z3</f>
        <v>Vehicle detection (ATSPM inputs)</v>
      </c>
      <c r="CP3" s="853"/>
      <c r="CQ3" s="850" t="str">
        <f t="shared" ref="CQ3" si="7">+AB3</f>
        <v>Vehicle detection + bicycle detection</v>
      </c>
      <c r="CR3" s="853"/>
      <c r="CS3" s="850" t="str">
        <f t="shared" ref="CS3" si="8">+AD3</f>
        <v>Vehicle detection</v>
      </c>
      <c r="CT3" s="853"/>
      <c r="CU3" s="850" t="str">
        <f t="shared" ref="CU3" si="9">+AF3</f>
        <v>Bicycle detection</v>
      </c>
      <c r="CV3" s="853"/>
      <c r="CW3" s="850" t="str">
        <f t="shared" ref="CW3" si="10">+AH3</f>
        <v>Pedestrian detection (audible)</v>
      </c>
      <c r="CX3" s="853"/>
      <c r="CY3" s="850" t="str">
        <f t="shared" ref="CY3" si="11">+AJ3</f>
        <v>Pedestrian detection</v>
      </c>
      <c r="CZ3" s="853"/>
      <c r="DA3" s="850" t="str">
        <f t="shared" ref="DA3" si="12">+AL3</f>
        <v>Active transportation/pedestrian safety</v>
      </c>
      <c r="DB3" s="853"/>
      <c r="DC3" s="850" t="str">
        <f t="shared" ref="DC3" si="13">+AN3</f>
        <v>Transit Signal Priority</v>
      </c>
      <c r="DD3" s="853"/>
      <c r="DE3" s="850" t="str">
        <f t="shared" ref="DE3" si="14">+AP3</f>
        <v>EVP (hybrid or GPS)</v>
      </c>
      <c r="DF3" s="853"/>
      <c r="DG3" s="850" t="str">
        <f t="shared" ref="DG3" si="15">+AR3</f>
        <v>EVP (infrared)</v>
      </c>
      <c r="DH3" s="853"/>
      <c r="DI3" s="850" t="str">
        <f t="shared" ref="DI3" si="16">+AT3</f>
        <v>Speed feedback signs (existing post)</v>
      </c>
      <c r="DJ3" s="853"/>
      <c r="DK3" s="850" t="str">
        <f t="shared" ref="DK3" si="17">+AV3</f>
        <v>Speed feedback signs (new post)</v>
      </c>
      <c r="DL3" s="853"/>
      <c r="DM3" s="850" t="str">
        <f t="shared" ref="DM3" si="18">+AX3</f>
        <v>Signal Performance Monitoring</v>
      </c>
      <c r="DN3" s="851"/>
      <c r="DO3" s="852" t="str">
        <f t="shared" ref="DO3" si="19">+AZ3</f>
        <v>Channelization</v>
      </c>
      <c r="DP3" s="853"/>
      <c r="DQ3" s="850" t="str">
        <f t="shared" ref="DQ3" si="20">+BB3</f>
        <v>Signal phasing improvement</v>
      </c>
      <c r="DR3" s="851"/>
      <c r="DS3" s="852" t="str">
        <f t="shared" ref="DS3" si="21">+BD3</f>
        <v>Central System (server, licenses, workstations)</v>
      </c>
      <c r="DT3" s="853"/>
      <c r="DU3" s="850" t="str">
        <f t="shared" ref="DU3" si="22">+BF3</f>
        <v>Display (video wall, VMS, etc.)</v>
      </c>
      <c r="DV3" s="853"/>
      <c r="DW3" s="850" t="str">
        <f t="shared" ref="DW3" si="23">+BH3</f>
        <v>UPS for TMC</v>
      </c>
      <c r="DX3" s="851"/>
      <c r="DY3" s="852" t="str">
        <f t="shared" ref="DY3" si="24">+BJ3</f>
        <v>Timing Only</v>
      </c>
      <c r="DZ3" s="853"/>
      <c r="EA3" s="850" t="str">
        <f t="shared" ref="EA3" si="25">+BL3</f>
        <v>Timing + Traffic Responsive (license only)</v>
      </c>
      <c r="EB3" s="853"/>
      <c r="EC3" s="850" t="str">
        <f t="shared" ref="EC3" si="26">+BN3</f>
        <v>Timing + Peer-to-Peer (configuration only)</v>
      </c>
      <c r="ED3" s="853"/>
      <c r="EE3" s="850" t="str">
        <f t="shared" ref="EE3" si="27">+BP3</f>
        <v>Timing + Traffic Adaptive (license only)</v>
      </c>
      <c r="EF3" s="851"/>
      <c r="EG3" s="812"/>
    </row>
    <row r="4" spans="1:137" ht="13.5" thickBot="1" x14ac:dyDescent="0.25">
      <c r="A4" s="869"/>
      <c r="B4" s="866"/>
      <c r="C4" s="867"/>
      <c r="D4" s="360" t="s">
        <v>463</v>
      </c>
      <c r="E4" s="351" t="s">
        <v>464</v>
      </c>
      <c r="F4" s="351" t="s">
        <v>463</v>
      </c>
      <c r="G4" s="351" t="s">
        <v>464</v>
      </c>
      <c r="H4" s="351" t="s">
        <v>463</v>
      </c>
      <c r="I4" s="361" t="s">
        <v>464</v>
      </c>
      <c r="J4" s="360" t="s">
        <v>465</v>
      </c>
      <c r="K4" s="351" t="s">
        <v>466</v>
      </c>
      <c r="L4" s="351" t="s">
        <v>465</v>
      </c>
      <c r="M4" s="351" t="s">
        <v>466</v>
      </c>
      <c r="N4" s="351" t="s">
        <v>465</v>
      </c>
      <c r="O4" s="351" t="s">
        <v>466</v>
      </c>
      <c r="P4" s="351" t="s">
        <v>465</v>
      </c>
      <c r="Q4" s="351" t="s">
        <v>466</v>
      </c>
      <c r="R4" s="351" t="s">
        <v>465</v>
      </c>
      <c r="S4" s="351" t="s">
        <v>466</v>
      </c>
      <c r="T4" s="351" t="s">
        <v>465</v>
      </c>
      <c r="U4" s="351" t="s">
        <v>466</v>
      </c>
      <c r="V4" s="351" t="s">
        <v>465</v>
      </c>
      <c r="W4" s="351" t="s">
        <v>466</v>
      </c>
      <c r="X4" s="351" t="s">
        <v>465</v>
      </c>
      <c r="Y4" s="351" t="s">
        <v>466</v>
      </c>
      <c r="Z4" s="351" t="s">
        <v>465</v>
      </c>
      <c r="AA4" s="351" t="s">
        <v>466</v>
      </c>
      <c r="AB4" s="351" t="s">
        <v>465</v>
      </c>
      <c r="AC4" s="351" t="s">
        <v>466</v>
      </c>
      <c r="AD4" s="351" t="s">
        <v>465</v>
      </c>
      <c r="AE4" s="351" t="s">
        <v>466</v>
      </c>
      <c r="AF4" s="351" t="s">
        <v>465</v>
      </c>
      <c r="AG4" s="351" t="s">
        <v>466</v>
      </c>
      <c r="AH4" s="351" t="s">
        <v>465</v>
      </c>
      <c r="AI4" s="351" t="s">
        <v>466</v>
      </c>
      <c r="AJ4" s="351" t="s">
        <v>465</v>
      </c>
      <c r="AK4" s="351" t="s">
        <v>466</v>
      </c>
      <c r="AL4" s="351" t="s">
        <v>465</v>
      </c>
      <c r="AM4" s="351" t="s">
        <v>466</v>
      </c>
      <c r="AN4" s="351" t="s">
        <v>465</v>
      </c>
      <c r="AO4" s="351" t="s">
        <v>466</v>
      </c>
      <c r="AP4" s="351" t="s">
        <v>465</v>
      </c>
      <c r="AQ4" s="351" t="s">
        <v>466</v>
      </c>
      <c r="AR4" s="351" t="s">
        <v>465</v>
      </c>
      <c r="AS4" s="351" t="s">
        <v>466</v>
      </c>
      <c r="AT4" s="351" t="s">
        <v>465</v>
      </c>
      <c r="AU4" s="351" t="s">
        <v>466</v>
      </c>
      <c r="AV4" s="351" t="s">
        <v>465</v>
      </c>
      <c r="AW4" s="351" t="s">
        <v>466</v>
      </c>
      <c r="AX4" s="351" t="s">
        <v>465</v>
      </c>
      <c r="AY4" s="361" t="s">
        <v>466</v>
      </c>
      <c r="AZ4" s="360" t="s">
        <v>465</v>
      </c>
      <c r="BA4" s="351" t="s">
        <v>466</v>
      </c>
      <c r="BB4" s="351" t="s">
        <v>465</v>
      </c>
      <c r="BC4" s="362" t="s">
        <v>466</v>
      </c>
      <c r="BD4" s="360" t="s">
        <v>467</v>
      </c>
      <c r="BE4" s="351" t="s">
        <v>468</v>
      </c>
      <c r="BF4" s="351" t="s">
        <v>467</v>
      </c>
      <c r="BG4" s="351" t="s">
        <v>468</v>
      </c>
      <c r="BH4" s="351" t="s">
        <v>467</v>
      </c>
      <c r="BI4" s="361" t="s">
        <v>468</v>
      </c>
      <c r="BJ4" s="348" t="s">
        <v>469</v>
      </c>
      <c r="BK4" s="349" t="s">
        <v>470</v>
      </c>
      <c r="BL4" s="349" t="s">
        <v>469</v>
      </c>
      <c r="BM4" s="349" t="s">
        <v>470</v>
      </c>
      <c r="BN4" s="349" t="s">
        <v>469</v>
      </c>
      <c r="BO4" s="349" t="s">
        <v>470</v>
      </c>
      <c r="BP4" s="349" t="s">
        <v>469</v>
      </c>
      <c r="BQ4" s="350" t="s">
        <v>470</v>
      </c>
      <c r="BR4" s="373"/>
      <c r="BS4" s="338" t="s">
        <v>463</v>
      </c>
      <c r="BT4" s="332" t="s">
        <v>464</v>
      </c>
      <c r="BU4" s="332" t="s">
        <v>463</v>
      </c>
      <c r="BV4" s="332" t="s">
        <v>464</v>
      </c>
      <c r="BW4" s="332" t="s">
        <v>463</v>
      </c>
      <c r="BX4" s="339" t="s">
        <v>464</v>
      </c>
      <c r="BY4" s="338" t="s">
        <v>465</v>
      </c>
      <c r="BZ4" s="332" t="s">
        <v>466</v>
      </c>
      <c r="CA4" s="332" t="s">
        <v>465</v>
      </c>
      <c r="CB4" s="332" t="s">
        <v>466</v>
      </c>
      <c r="CC4" s="332" t="s">
        <v>465</v>
      </c>
      <c r="CD4" s="332" t="s">
        <v>466</v>
      </c>
      <c r="CE4" s="332" t="s">
        <v>465</v>
      </c>
      <c r="CF4" s="332" t="s">
        <v>466</v>
      </c>
      <c r="CG4" s="332" t="s">
        <v>465</v>
      </c>
      <c r="CH4" s="332" t="s">
        <v>466</v>
      </c>
      <c r="CI4" s="332" t="s">
        <v>465</v>
      </c>
      <c r="CJ4" s="332" t="s">
        <v>466</v>
      </c>
      <c r="CK4" s="332" t="s">
        <v>465</v>
      </c>
      <c r="CL4" s="332" t="s">
        <v>466</v>
      </c>
      <c r="CM4" s="332" t="s">
        <v>465</v>
      </c>
      <c r="CN4" s="332" t="s">
        <v>466</v>
      </c>
      <c r="CO4" s="332" t="s">
        <v>465</v>
      </c>
      <c r="CP4" s="332" t="s">
        <v>466</v>
      </c>
      <c r="CQ4" s="332" t="s">
        <v>465</v>
      </c>
      <c r="CR4" s="332" t="s">
        <v>466</v>
      </c>
      <c r="CS4" s="332" t="s">
        <v>465</v>
      </c>
      <c r="CT4" s="332" t="s">
        <v>466</v>
      </c>
      <c r="CU4" s="332" t="s">
        <v>465</v>
      </c>
      <c r="CV4" s="332" t="s">
        <v>466</v>
      </c>
      <c r="CW4" s="332" t="s">
        <v>465</v>
      </c>
      <c r="CX4" s="332" t="s">
        <v>466</v>
      </c>
      <c r="CY4" s="332" t="s">
        <v>465</v>
      </c>
      <c r="CZ4" s="332" t="s">
        <v>466</v>
      </c>
      <c r="DA4" s="332" t="s">
        <v>465</v>
      </c>
      <c r="DB4" s="332" t="s">
        <v>466</v>
      </c>
      <c r="DC4" s="332" t="s">
        <v>465</v>
      </c>
      <c r="DD4" s="332" t="s">
        <v>466</v>
      </c>
      <c r="DE4" s="332" t="s">
        <v>465</v>
      </c>
      <c r="DF4" s="332" t="s">
        <v>466</v>
      </c>
      <c r="DG4" s="332" t="s">
        <v>465</v>
      </c>
      <c r="DH4" s="332" t="s">
        <v>466</v>
      </c>
      <c r="DI4" s="332" t="s">
        <v>465</v>
      </c>
      <c r="DJ4" s="332" t="s">
        <v>466</v>
      </c>
      <c r="DK4" s="332" t="s">
        <v>465</v>
      </c>
      <c r="DL4" s="332" t="s">
        <v>466</v>
      </c>
      <c r="DM4" s="332" t="s">
        <v>465</v>
      </c>
      <c r="DN4" s="346" t="s">
        <v>466</v>
      </c>
      <c r="DO4" s="338" t="s">
        <v>465</v>
      </c>
      <c r="DP4" s="332" t="s">
        <v>466</v>
      </c>
      <c r="DQ4" s="332" t="s">
        <v>465</v>
      </c>
      <c r="DR4" s="339" t="s">
        <v>466</v>
      </c>
      <c r="DS4" s="338" t="s">
        <v>467</v>
      </c>
      <c r="DT4" s="332" t="s">
        <v>468</v>
      </c>
      <c r="DU4" s="332" t="s">
        <v>467</v>
      </c>
      <c r="DV4" s="332" t="s">
        <v>468</v>
      </c>
      <c r="DW4" s="332" t="s">
        <v>467</v>
      </c>
      <c r="DX4" s="339" t="s">
        <v>468</v>
      </c>
      <c r="DY4" s="343" t="s">
        <v>469</v>
      </c>
      <c r="DZ4" s="335" t="s">
        <v>470</v>
      </c>
      <c r="EA4" s="335" t="s">
        <v>469</v>
      </c>
      <c r="EB4" s="335" t="s">
        <v>470</v>
      </c>
      <c r="EC4" s="335" t="s">
        <v>469</v>
      </c>
      <c r="ED4" s="335" t="s">
        <v>470</v>
      </c>
      <c r="EE4" s="335" t="s">
        <v>469</v>
      </c>
      <c r="EF4" s="344" t="s">
        <v>470</v>
      </c>
      <c r="EG4" s="813"/>
    </row>
    <row r="5" spans="1:137" x14ac:dyDescent="0.2">
      <c r="A5">
        <v>1</v>
      </c>
      <c r="B5" s="328" t="s">
        <v>389</v>
      </c>
      <c r="C5" s="336" t="str">
        <f>Section4.c!C5</f>
        <v/>
      </c>
      <c r="D5" s="338" t="s">
        <v>471</v>
      </c>
      <c r="E5" s="332"/>
      <c r="F5" s="332"/>
      <c r="G5" s="332"/>
      <c r="H5" s="332"/>
      <c r="I5" s="339"/>
      <c r="J5" s="338"/>
      <c r="K5" s="332" t="s">
        <v>471</v>
      </c>
      <c r="L5" s="332"/>
      <c r="M5" s="332"/>
      <c r="N5" s="332" t="s">
        <v>471</v>
      </c>
      <c r="O5" s="332"/>
      <c r="P5" s="332"/>
      <c r="Q5" s="332"/>
      <c r="R5" s="332"/>
      <c r="S5" s="332"/>
      <c r="T5" s="332"/>
      <c r="U5" s="332"/>
      <c r="V5" s="332" t="s">
        <v>471</v>
      </c>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9"/>
      <c r="AZ5" s="338"/>
      <c r="BA5" s="332"/>
      <c r="BB5" s="332"/>
      <c r="BC5" s="346"/>
      <c r="BD5" s="338"/>
      <c r="BE5" s="332"/>
      <c r="BF5" s="332"/>
      <c r="BG5" s="332"/>
      <c r="BH5" s="332"/>
      <c r="BI5" s="339"/>
      <c r="BJ5" s="337"/>
      <c r="BK5" s="332"/>
      <c r="BL5" s="332"/>
      <c r="BM5" s="332"/>
      <c r="BN5" s="332"/>
      <c r="BO5" s="332"/>
      <c r="BP5" s="332"/>
      <c r="BQ5" s="339"/>
      <c r="BR5" s="374"/>
      <c r="BS5" s="338">
        <f>IF(D5&lt;&gt;"",ScoreTable!$B$8,"")</f>
        <v>50</v>
      </c>
      <c r="BT5" s="332" t="str">
        <f>IF(E5&lt;&gt;"",ScoreTable!$C$8,"")</f>
        <v/>
      </c>
      <c r="BU5" s="337" t="str">
        <f>IF(F5&lt;&gt;"",ScoreTable!B9,"")</f>
        <v/>
      </c>
      <c r="BV5" s="332" t="str">
        <f>IF(G5&lt;&gt;"",ScoreTable!C9,"")</f>
        <v/>
      </c>
      <c r="BW5" s="337" t="str">
        <f>IF(H5&lt;&gt;"",ScoreTable!B10,"")</f>
        <v/>
      </c>
      <c r="BX5" s="339" t="str">
        <f>IF(I5&lt;&gt;"",ScoreTable!$C$10,"")</f>
        <v/>
      </c>
      <c r="BY5" s="338" t="str">
        <f>IF(J5&lt;&gt;"",ScoreTable!$B$12,"")</f>
        <v/>
      </c>
      <c r="BZ5" s="332">
        <f>IF(K5&lt;&gt;"",ScoreTable!$C$12,"")</f>
        <v>10</v>
      </c>
      <c r="CA5" s="332" t="str">
        <f>IF(L5&lt;&gt;"",ScoreTable!$B$13,"")</f>
        <v/>
      </c>
      <c r="CB5" s="332" t="str">
        <f>IF(M5&lt;&gt;"",ScoreTable!$C$13,"")</f>
        <v/>
      </c>
      <c r="CC5" s="332">
        <f>IF(N5&lt;&gt;"",ScoreTable!$B$14,"")</f>
        <v>15</v>
      </c>
      <c r="CD5" s="332" t="str">
        <f>IF(O5&lt;&gt;"",ScoreTable!$C$14,"")</f>
        <v/>
      </c>
      <c r="CE5" s="332" t="str">
        <f>IF(P5&lt;&gt;"",ScoreTable!$B$15,"")</f>
        <v/>
      </c>
      <c r="CF5" s="332" t="str">
        <f>IF(Q5&lt;&gt;"",ScoreTable!$C$15,"")</f>
        <v/>
      </c>
      <c r="CG5" s="332" t="str">
        <f>IF(R5&lt;&gt;"",ScoreTable!$B$16,"")</f>
        <v/>
      </c>
      <c r="CH5" s="332" t="str">
        <f>IF(S5&lt;&gt;"",ScoreTable!$C$16,"")</f>
        <v/>
      </c>
      <c r="CI5" s="332" t="str">
        <f>IF(T5&lt;&gt;"",ScoreTable!$B$17,"")</f>
        <v/>
      </c>
      <c r="CJ5" s="332" t="str">
        <f>IF(U5&lt;&gt;"",ScoreTable!$C$17,"")</f>
        <v/>
      </c>
      <c r="CK5" s="332">
        <f>IF(V5&lt;&gt;"",ScoreTable!$B$18,"")</f>
        <v>30</v>
      </c>
      <c r="CL5" s="332" t="str">
        <f>IF(W5&lt;&gt;"",ScoreTable!$C$18,"")</f>
        <v/>
      </c>
      <c r="CM5" s="332" t="str">
        <f>IF(X5&lt;&gt;"",ScoreTable!$B$19,"")</f>
        <v/>
      </c>
      <c r="CN5" s="332" t="str">
        <f>IF(Y5&lt;&gt;"",ScoreTable!$C$19,"")</f>
        <v/>
      </c>
      <c r="CO5" s="332" t="str">
        <f>IF(Z5&lt;&gt;"",ScoreTable!$B$20,"")</f>
        <v/>
      </c>
      <c r="CP5" s="332" t="str">
        <f>IF(AA5&lt;&gt;"",ScoreTable!$C$20,"")</f>
        <v/>
      </c>
      <c r="CQ5" s="332" t="str">
        <f>IF(AB5&lt;&gt;"",ScoreTable!$B$21,"")</f>
        <v/>
      </c>
      <c r="CR5" s="332" t="str">
        <f>IF(AC5&lt;&gt;"",ScoreTable!$C$21,"")</f>
        <v/>
      </c>
      <c r="CS5" s="332" t="str">
        <f>IF(AD5&lt;&gt;"",ScoreTable!$B$22,"")</f>
        <v/>
      </c>
      <c r="CT5" s="332" t="str">
        <f>IF(AE5&lt;&gt;"",ScoreTable!$C$22,"")</f>
        <v/>
      </c>
      <c r="CU5" s="332" t="str">
        <f>IF(AF5&lt;&gt;"",ScoreTable!$B$23,"")</f>
        <v/>
      </c>
      <c r="CV5" s="332" t="str">
        <f>IF(AG5&lt;&gt;"",ScoreTable!$C$23,"")</f>
        <v/>
      </c>
      <c r="CW5" s="332" t="str">
        <f>IF(AH5&lt;&gt;"",ScoreTable!$B$24,"")</f>
        <v/>
      </c>
      <c r="CX5" s="332" t="str">
        <f>IF(AI5&lt;&gt;"",ScoreTable!$C$24,"")</f>
        <v/>
      </c>
      <c r="CY5" s="332" t="str">
        <f>IF(AJ5&lt;&gt;"",ScoreTable!$B$25,"")</f>
        <v/>
      </c>
      <c r="CZ5" s="332" t="str">
        <f>IF(AK5&lt;&gt;"",ScoreTable!$C$25,"")</f>
        <v/>
      </c>
      <c r="DA5" s="332" t="str">
        <f>IF(AL5&lt;&gt;"",ScoreTable!$B$26,"")</f>
        <v/>
      </c>
      <c r="DB5" s="332" t="str">
        <f>IF(AM5&lt;&gt;"",ScoreTable!$C$26,"")</f>
        <v/>
      </c>
      <c r="DC5" s="332" t="str">
        <f>IF(AN5&lt;&gt;"",ScoreTable!$B$27,"")</f>
        <v/>
      </c>
      <c r="DD5" s="332" t="str">
        <f>IF(AO5&lt;&gt;"",ScoreTable!$C$27,"")</f>
        <v/>
      </c>
      <c r="DE5" s="332" t="str">
        <f>IF(AP5&lt;&gt;"",ScoreTable!$B$28,"")</f>
        <v/>
      </c>
      <c r="DF5" s="332" t="str">
        <f>IF(AQ5&lt;&gt;"",ScoreTable!$C$28,"")</f>
        <v/>
      </c>
      <c r="DG5" s="332" t="str">
        <f>IF(AR5&lt;&gt;"",ScoreTable!$B$29,"")</f>
        <v/>
      </c>
      <c r="DH5" s="332" t="str">
        <f>IF(AS5&lt;&gt;"",ScoreTable!$C$29,"")</f>
        <v/>
      </c>
      <c r="DI5" s="332" t="str">
        <f>IF(AT5&lt;&gt;"",ScoreTable!$B$30,"")</f>
        <v/>
      </c>
      <c r="DJ5" s="332" t="str">
        <f>IF(AU5&lt;&gt;"",ScoreTable!$C$30,"")</f>
        <v/>
      </c>
      <c r="DK5" s="332" t="str">
        <f>IF(AV5&lt;&gt;"",ScoreTable!$B$31,"")</f>
        <v/>
      </c>
      <c r="DL5" s="332" t="str">
        <f>IF(AW5&lt;&gt;"",ScoreTable!$C$31,"")</f>
        <v/>
      </c>
      <c r="DM5" s="332" t="str">
        <f>IF(AX5&lt;&gt;"",ScoreTable!$B$32,"")</f>
        <v/>
      </c>
      <c r="DN5" s="346" t="str">
        <f>IF(AY5&lt;&gt;"",ScoreTable!$C$32,"")</f>
        <v/>
      </c>
      <c r="DO5" s="338" t="str">
        <f>IF(AZ5&lt;&gt;"",ScoreTable!$B$34,"")</f>
        <v/>
      </c>
      <c r="DP5" s="332" t="str">
        <f>IF(BA5&lt;&gt;"",ScoreTable!$C$34,"")</f>
        <v/>
      </c>
      <c r="DQ5" s="332" t="str">
        <f>IF(BB5&lt;&gt;"",ScoreTable!$B$35,"")</f>
        <v/>
      </c>
      <c r="DR5" s="339" t="str">
        <f>IF(BC5&lt;&gt;"",ScoreTable!$C$35,"")</f>
        <v/>
      </c>
      <c r="DS5" s="338" t="str">
        <f>IF(BD5&lt;&gt;"",ScoreTable!$B$37,"")</f>
        <v/>
      </c>
      <c r="DT5" s="332" t="str">
        <f>IF(BE5&lt;&gt;"",ScoreTable!$C$37,"")</f>
        <v/>
      </c>
      <c r="DU5" s="332" t="str">
        <f>IF(BF5&lt;&gt;"",ScoreTable!$B$38,"")</f>
        <v/>
      </c>
      <c r="DV5" s="332" t="str">
        <f>IF(BG5&lt;&gt;"",ScoreTable!$C$38,"")</f>
        <v/>
      </c>
      <c r="DW5" s="332" t="str">
        <f>IF(BH5&lt;&gt;"",ScoreTable!$B$39,"")</f>
        <v/>
      </c>
      <c r="DX5" s="339" t="str">
        <f>IF(BI5&lt;&gt;"",ScoreTable!$C$39,"")</f>
        <v/>
      </c>
      <c r="DY5" s="338" t="str">
        <f>IF(BJ5&lt;&gt;"",ScoreTable!$B$3,"")</f>
        <v/>
      </c>
      <c r="DZ5" s="332" t="str">
        <f>IF(BK5&lt;&gt;"",ScoreTable!$C$3,"")</f>
        <v/>
      </c>
      <c r="EA5" s="332" t="str">
        <f>IF(BL5&lt;&gt;"",ScoreTable!$B$4,"")</f>
        <v/>
      </c>
      <c r="EB5" s="332" t="str">
        <f>IF(BM5&lt;&gt;"",ScoreTable!$C$4,"")</f>
        <v/>
      </c>
      <c r="EC5" s="332" t="str">
        <f>IF(BN5&lt;&gt;"",ScoreTable!$B$5,"")</f>
        <v/>
      </c>
      <c r="ED5" s="332" t="str">
        <f>IF(BO5&lt;&gt;"",ScoreTable!$C$5,"")</f>
        <v/>
      </c>
      <c r="EE5" s="332" t="str">
        <f>IF(BP5&lt;&gt;"",ScoreTable!$B$6,"")</f>
        <v/>
      </c>
      <c r="EF5" s="339" t="str">
        <f>IF(BQ5&lt;&gt;"",ScoreTable!$C$6,"")</f>
        <v/>
      </c>
      <c r="EG5" s="352">
        <f>IF(ISERROR(AVERAGE(BS5:EF5)),"",AVERAGE(BS5:EF5))</f>
        <v>26.25</v>
      </c>
    </row>
    <row r="6" spans="1:137" x14ac:dyDescent="0.2">
      <c r="A6">
        <v>2</v>
      </c>
      <c r="B6" s="328"/>
      <c r="C6" s="336" t="str">
        <f>Section4.c!C6</f>
        <v/>
      </c>
      <c r="D6" s="338" t="s">
        <v>471</v>
      </c>
      <c r="E6" s="332"/>
      <c r="F6" s="332"/>
      <c r="G6" s="332"/>
      <c r="H6" s="332"/>
      <c r="I6" s="339"/>
      <c r="J6" s="338"/>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9"/>
      <c r="AZ6" s="338"/>
      <c r="BA6" s="332"/>
      <c r="BB6" s="332"/>
      <c r="BC6" s="346"/>
      <c r="BD6" s="338"/>
      <c r="BE6" s="332"/>
      <c r="BF6" s="332"/>
      <c r="BG6" s="332"/>
      <c r="BH6" s="332"/>
      <c r="BI6" s="339"/>
      <c r="BJ6" s="337"/>
      <c r="BK6" s="332"/>
      <c r="BL6" s="332"/>
      <c r="BM6" s="332"/>
      <c r="BN6" s="332"/>
      <c r="BO6" s="332"/>
      <c r="BP6" s="332"/>
      <c r="BQ6" s="339"/>
      <c r="BR6" s="374"/>
      <c r="BS6" s="338">
        <f>IF(D6&lt;&gt;"",ScoreTable!$B$8,"")</f>
        <v>50</v>
      </c>
      <c r="BT6" s="332" t="str">
        <f>IF(E6&lt;&gt;"",ScoreTable!$C$8,"")</f>
        <v/>
      </c>
      <c r="BU6" s="337" t="str">
        <f>IF(F6&lt;&gt;"",ScoreTable!B10,"")</f>
        <v/>
      </c>
      <c r="BV6" s="332" t="str">
        <f>IF(G6&lt;&gt;"",ScoreTable!C10,"")</f>
        <v/>
      </c>
      <c r="BW6" s="337" t="str">
        <f>IF(H6&lt;&gt;"",ScoreTable!B11,"")</f>
        <v/>
      </c>
      <c r="BX6" s="339" t="str">
        <f>IF(I6&lt;&gt;"",ScoreTable!$C$10,"")</f>
        <v/>
      </c>
      <c r="BY6" s="338" t="str">
        <f>IF(J6&lt;&gt;"",ScoreTable!$B$12,"")</f>
        <v/>
      </c>
      <c r="BZ6" s="332" t="str">
        <f>IF(K6&lt;&gt;"",ScoreTable!$C$12,"")</f>
        <v/>
      </c>
      <c r="CA6" s="332" t="str">
        <f>IF(L6&lt;&gt;"",ScoreTable!$B$13,"")</f>
        <v/>
      </c>
      <c r="CB6" s="332" t="str">
        <f>IF(M6&lt;&gt;"",ScoreTable!$C$13,"")</f>
        <v/>
      </c>
      <c r="CC6" s="332" t="str">
        <f>IF(N6&lt;&gt;"",ScoreTable!$B$14,"")</f>
        <v/>
      </c>
      <c r="CD6" s="332" t="str">
        <f>IF(O6&lt;&gt;"",ScoreTable!$C$14,"")</f>
        <v/>
      </c>
      <c r="CE6" s="332" t="str">
        <f>IF(P6&lt;&gt;"",ScoreTable!$B$15,"")</f>
        <v/>
      </c>
      <c r="CF6" s="332" t="str">
        <f>IF(Q6&lt;&gt;"",ScoreTable!$C$15,"")</f>
        <v/>
      </c>
      <c r="CG6" s="332" t="str">
        <f>IF(R6&lt;&gt;"",ScoreTable!$B$16,"")</f>
        <v/>
      </c>
      <c r="CH6" s="332" t="str">
        <f>IF(S6&lt;&gt;"",ScoreTable!$C$16,"")</f>
        <v/>
      </c>
      <c r="CI6" s="332" t="str">
        <f>IF(T6&lt;&gt;"",ScoreTable!$B$17,"")</f>
        <v/>
      </c>
      <c r="CJ6" s="332" t="str">
        <f>IF(U6&lt;&gt;"",ScoreTable!$C$17,"")</f>
        <v/>
      </c>
      <c r="CK6" s="332" t="str">
        <f>IF(V6&lt;&gt;"",ScoreTable!$B$18,"")</f>
        <v/>
      </c>
      <c r="CL6" s="332" t="str">
        <f>IF(W6&lt;&gt;"",ScoreTable!$C$18,"")</f>
        <v/>
      </c>
      <c r="CM6" s="332" t="str">
        <f>IF(X6&lt;&gt;"",ScoreTable!$B$19,"")</f>
        <v/>
      </c>
      <c r="CN6" s="332" t="str">
        <f>IF(Y6&lt;&gt;"",ScoreTable!$C$19,"")</f>
        <v/>
      </c>
      <c r="CO6" s="332" t="str">
        <f>IF(Z6&lt;&gt;"",ScoreTable!$B$20,"")</f>
        <v/>
      </c>
      <c r="CP6" s="332" t="str">
        <f>IF(AA6&lt;&gt;"",ScoreTable!$C$20,"")</f>
        <v/>
      </c>
      <c r="CQ6" s="332" t="str">
        <f>IF(AB6&lt;&gt;"",ScoreTable!$B$21,"")</f>
        <v/>
      </c>
      <c r="CR6" s="332" t="str">
        <f>IF(AC6&lt;&gt;"",ScoreTable!$C$21,"")</f>
        <v/>
      </c>
      <c r="CS6" s="332" t="str">
        <f>IF(AD6&lt;&gt;"",ScoreTable!$B$22,"")</f>
        <v/>
      </c>
      <c r="CT6" s="332" t="str">
        <f>IF(AE6&lt;&gt;"",ScoreTable!$C$22,"")</f>
        <v/>
      </c>
      <c r="CU6" s="332" t="str">
        <f>IF(AF6&lt;&gt;"",ScoreTable!$B$23,"")</f>
        <v/>
      </c>
      <c r="CV6" s="332" t="str">
        <f>IF(AG6&lt;&gt;"",ScoreTable!$C$23,"")</f>
        <v/>
      </c>
      <c r="CW6" s="332" t="str">
        <f>IF(AH6&lt;&gt;"",ScoreTable!$B$24,"")</f>
        <v/>
      </c>
      <c r="CX6" s="332" t="str">
        <f>IF(AI6&lt;&gt;"",ScoreTable!$C$24,"")</f>
        <v/>
      </c>
      <c r="CY6" s="332" t="str">
        <f>IF(AJ6&lt;&gt;"",ScoreTable!$B$25,"")</f>
        <v/>
      </c>
      <c r="CZ6" s="332" t="str">
        <f>IF(AK6&lt;&gt;"",ScoreTable!$C$25,"")</f>
        <v/>
      </c>
      <c r="DA6" s="332" t="str">
        <f>IF(AL6&lt;&gt;"",ScoreTable!$B$26,"")</f>
        <v/>
      </c>
      <c r="DB6" s="332" t="str">
        <f>IF(AM6&lt;&gt;"",ScoreTable!$C$26,"")</f>
        <v/>
      </c>
      <c r="DC6" s="332" t="str">
        <f>IF(AN6&lt;&gt;"",ScoreTable!$B$27,"")</f>
        <v/>
      </c>
      <c r="DD6" s="332" t="str">
        <f>IF(AO6&lt;&gt;"",ScoreTable!$C$27,"")</f>
        <v/>
      </c>
      <c r="DE6" s="332" t="str">
        <f>IF(AP6&lt;&gt;"",ScoreTable!$B$28,"")</f>
        <v/>
      </c>
      <c r="DF6" s="332" t="str">
        <f>IF(AQ6&lt;&gt;"",ScoreTable!$C$28,"")</f>
        <v/>
      </c>
      <c r="DG6" s="332" t="str">
        <f>IF(AR6&lt;&gt;"",ScoreTable!$B$29,"")</f>
        <v/>
      </c>
      <c r="DH6" s="332" t="str">
        <f>IF(AS6&lt;&gt;"",ScoreTable!$C$29,"")</f>
        <v/>
      </c>
      <c r="DI6" s="332" t="str">
        <f>IF(AT6&lt;&gt;"",ScoreTable!$B$30,"")</f>
        <v/>
      </c>
      <c r="DJ6" s="332" t="str">
        <f>IF(AU6&lt;&gt;"",ScoreTable!$C$30,"")</f>
        <v/>
      </c>
      <c r="DK6" s="332" t="str">
        <f>IF(AV6&lt;&gt;"",ScoreTable!$B$31,"")</f>
        <v/>
      </c>
      <c r="DL6" s="332" t="str">
        <f>IF(AW6&lt;&gt;"",ScoreTable!$C$31,"")</f>
        <v/>
      </c>
      <c r="DM6" s="332" t="str">
        <f>IF(AX6&lt;&gt;"",ScoreTable!$B$32,"")</f>
        <v/>
      </c>
      <c r="DN6" s="346" t="str">
        <f>IF(AY6&lt;&gt;"",ScoreTable!$C$32,"")</f>
        <v/>
      </c>
      <c r="DO6" s="338" t="str">
        <f>IF(AZ6&lt;&gt;"",ScoreTable!$B$34,"")</f>
        <v/>
      </c>
      <c r="DP6" s="332" t="str">
        <f>IF(BA6&lt;&gt;"",ScoreTable!$C$34,"")</f>
        <v/>
      </c>
      <c r="DQ6" s="332" t="str">
        <f>IF(BB6&lt;&gt;"",ScoreTable!$B$35,"")</f>
        <v/>
      </c>
      <c r="DR6" s="339" t="str">
        <f>IF(BC6&lt;&gt;"",ScoreTable!$C$35,"")</f>
        <v/>
      </c>
      <c r="DS6" s="338" t="str">
        <f>IF(BD6&lt;&gt;"",ScoreTable!$B$37,"")</f>
        <v/>
      </c>
      <c r="DT6" s="332" t="str">
        <f>IF(BE6&lt;&gt;"",ScoreTable!$C$37,"")</f>
        <v/>
      </c>
      <c r="DU6" s="332" t="str">
        <f>IF(BF6&lt;&gt;"",ScoreTable!$B$38,"")</f>
        <v/>
      </c>
      <c r="DV6" s="332" t="str">
        <f>IF(BG6&lt;&gt;"",ScoreTable!$C$38,"")</f>
        <v/>
      </c>
      <c r="DW6" s="332" t="str">
        <f>IF(BH6&lt;&gt;"",ScoreTable!$B$39,"")</f>
        <v/>
      </c>
      <c r="DX6" s="339" t="str">
        <f>IF(BI6&lt;&gt;"",ScoreTable!$C$39,"")</f>
        <v/>
      </c>
      <c r="DY6" s="338" t="str">
        <f>IF(BJ6&lt;&gt;"",ScoreTable!$B$3,"")</f>
        <v/>
      </c>
      <c r="DZ6" s="332" t="str">
        <f>IF(BK6&lt;&gt;"",ScoreTable!$C$3,"")</f>
        <v/>
      </c>
      <c r="EA6" s="332" t="str">
        <f>IF(BL6&lt;&gt;"",ScoreTable!$B$4,"")</f>
        <v/>
      </c>
      <c r="EB6" s="332" t="str">
        <f>IF(BM6&lt;&gt;"",ScoreTable!$C$4,"")</f>
        <v/>
      </c>
      <c r="EC6" s="332" t="str">
        <f>IF(BN6&lt;&gt;"",ScoreTable!$B$5,"")</f>
        <v/>
      </c>
      <c r="ED6" s="332" t="str">
        <f>IF(BO6&lt;&gt;"",ScoreTable!$C$5,"")</f>
        <v/>
      </c>
      <c r="EE6" s="332" t="str">
        <f>IF(BP6&lt;&gt;"",ScoreTable!$B$6,"")</f>
        <v/>
      </c>
      <c r="EF6" s="339" t="str">
        <f>IF(BQ6&lt;&gt;"",ScoreTable!$C$6,"")</f>
        <v/>
      </c>
      <c r="EG6" s="353">
        <f t="shared" ref="EG6:EG69" si="28">IF(ISERROR(AVERAGE(BS6:EF6)),"",AVERAGE(BS6:EF6))</f>
        <v>50</v>
      </c>
    </row>
    <row r="7" spans="1:137" x14ac:dyDescent="0.2">
      <c r="A7">
        <v>3</v>
      </c>
      <c r="B7" s="328"/>
      <c r="C7" s="336" t="str">
        <f>Section4.c!C7</f>
        <v/>
      </c>
      <c r="D7" s="338" t="s">
        <v>471</v>
      </c>
      <c r="E7" s="332"/>
      <c r="F7" s="332"/>
      <c r="G7" s="332"/>
      <c r="H7" s="332"/>
      <c r="I7" s="339"/>
      <c r="J7" s="338"/>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9"/>
      <c r="AZ7" s="338"/>
      <c r="BA7" s="332"/>
      <c r="BB7" s="332"/>
      <c r="BC7" s="346"/>
      <c r="BD7" s="338"/>
      <c r="BE7" s="332"/>
      <c r="BF7" s="332"/>
      <c r="BG7" s="332"/>
      <c r="BH7" s="332"/>
      <c r="BI7" s="339"/>
      <c r="BJ7" s="337"/>
      <c r="BK7" s="332"/>
      <c r="BL7" s="332"/>
      <c r="BM7" s="332"/>
      <c r="BN7" s="332"/>
      <c r="BO7" s="332"/>
      <c r="BP7" s="332"/>
      <c r="BQ7" s="339"/>
      <c r="BR7" s="374"/>
      <c r="BS7" s="338">
        <f>IF(D7&lt;&gt;"",ScoreTable!$B$8,"")</f>
        <v>50</v>
      </c>
      <c r="BT7" s="332" t="str">
        <f>IF(E7&lt;&gt;"",ScoreTable!$C$8,"")</f>
        <v/>
      </c>
      <c r="BU7" s="337" t="str">
        <f>IF(F7&lt;&gt;"",ScoreTable!B11,"")</f>
        <v/>
      </c>
      <c r="BV7" s="332" t="str">
        <f>IF(G7&lt;&gt;"",ScoreTable!C11,"")</f>
        <v/>
      </c>
      <c r="BW7" s="337" t="str">
        <f>IF(H7&lt;&gt;"",ScoreTable!B12,"")</f>
        <v/>
      </c>
      <c r="BX7" s="339" t="str">
        <f>IF(I7&lt;&gt;"",ScoreTable!$C$10,"")</f>
        <v/>
      </c>
      <c r="BY7" s="338" t="str">
        <f>IF(J7&lt;&gt;"",ScoreTable!$B$12,"")</f>
        <v/>
      </c>
      <c r="BZ7" s="332" t="str">
        <f>IF(K7&lt;&gt;"",ScoreTable!$C$12,"")</f>
        <v/>
      </c>
      <c r="CA7" s="332" t="str">
        <f>IF(L7&lt;&gt;"",ScoreTable!$B$13,"")</f>
        <v/>
      </c>
      <c r="CB7" s="332" t="str">
        <f>IF(M7&lt;&gt;"",ScoreTable!$C$13,"")</f>
        <v/>
      </c>
      <c r="CC7" s="332" t="str">
        <f>IF(N7&lt;&gt;"",ScoreTable!$B$14,"")</f>
        <v/>
      </c>
      <c r="CD7" s="332" t="str">
        <f>IF(O7&lt;&gt;"",ScoreTable!$C$14,"")</f>
        <v/>
      </c>
      <c r="CE7" s="332" t="str">
        <f>IF(P7&lt;&gt;"",ScoreTable!$B$15,"")</f>
        <v/>
      </c>
      <c r="CF7" s="332" t="str">
        <f>IF(Q7&lt;&gt;"",ScoreTable!$C$15,"")</f>
        <v/>
      </c>
      <c r="CG7" s="332" t="str">
        <f>IF(R7&lt;&gt;"",ScoreTable!$B$16,"")</f>
        <v/>
      </c>
      <c r="CH7" s="332" t="str">
        <f>IF(S7&lt;&gt;"",ScoreTable!$C$16,"")</f>
        <v/>
      </c>
      <c r="CI7" s="332" t="str">
        <f>IF(T7&lt;&gt;"",ScoreTable!$B$17,"")</f>
        <v/>
      </c>
      <c r="CJ7" s="332" t="str">
        <f>IF(U7&lt;&gt;"",ScoreTable!$C$17,"")</f>
        <v/>
      </c>
      <c r="CK7" s="332" t="str">
        <f>IF(V7&lt;&gt;"",ScoreTable!$B$18,"")</f>
        <v/>
      </c>
      <c r="CL7" s="332" t="str">
        <f>IF(W7&lt;&gt;"",ScoreTable!$C$18,"")</f>
        <v/>
      </c>
      <c r="CM7" s="332" t="str">
        <f>IF(X7&lt;&gt;"",ScoreTable!$B$19,"")</f>
        <v/>
      </c>
      <c r="CN7" s="332" t="str">
        <f>IF(Y7&lt;&gt;"",ScoreTable!$C$19,"")</f>
        <v/>
      </c>
      <c r="CO7" s="332" t="str">
        <f>IF(Z7&lt;&gt;"",ScoreTable!$B$20,"")</f>
        <v/>
      </c>
      <c r="CP7" s="332" t="str">
        <f>IF(AA7&lt;&gt;"",ScoreTable!$C$20,"")</f>
        <v/>
      </c>
      <c r="CQ7" s="332" t="str">
        <f>IF(AB7&lt;&gt;"",ScoreTable!$B$21,"")</f>
        <v/>
      </c>
      <c r="CR7" s="332" t="str">
        <f>IF(AC7&lt;&gt;"",ScoreTable!$C$21,"")</f>
        <v/>
      </c>
      <c r="CS7" s="332" t="str">
        <f>IF(AD7&lt;&gt;"",ScoreTable!$B$22,"")</f>
        <v/>
      </c>
      <c r="CT7" s="332" t="str">
        <f>IF(AE7&lt;&gt;"",ScoreTable!$C$22,"")</f>
        <v/>
      </c>
      <c r="CU7" s="332" t="str">
        <f>IF(AF7&lt;&gt;"",ScoreTable!$B$23,"")</f>
        <v/>
      </c>
      <c r="CV7" s="332" t="str">
        <f>IF(AG7&lt;&gt;"",ScoreTable!$C$23,"")</f>
        <v/>
      </c>
      <c r="CW7" s="332" t="str">
        <f>IF(AH7&lt;&gt;"",ScoreTable!$B$24,"")</f>
        <v/>
      </c>
      <c r="CX7" s="332" t="str">
        <f>IF(AI7&lt;&gt;"",ScoreTable!$C$24,"")</f>
        <v/>
      </c>
      <c r="CY7" s="332" t="str">
        <f>IF(AJ7&lt;&gt;"",ScoreTable!$B$25,"")</f>
        <v/>
      </c>
      <c r="CZ7" s="332" t="str">
        <f>IF(AK7&lt;&gt;"",ScoreTable!$C$25,"")</f>
        <v/>
      </c>
      <c r="DA7" s="332" t="str">
        <f>IF(AL7&lt;&gt;"",ScoreTable!$B$26,"")</f>
        <v/>
      </c>
      <c r="DB7" s="332" t="str">
        <f>IF(AM7&lt;&gt;"",ScoreTable!$C$26,"")</f>
        <v/>
      </c>
      <c r="DC7" s="332" t="str">
        <f>IF(AN7&lt;&gt;"",ScoreTable!$B$27,"")</f>
        <v/>
      </c>
      <c r="DD7" s="332" t="str">
        <f>IF(AO7&lt;&gt;"",ScoreTable!$C$27,"")</f>
        <v/>
      </c>
      <c r="DE7" s="332" t="str">
        <f>IF(AP7&lt;&gt;"",ScoreTable!$B$28,"")</f>
        <v/>
      </c>
      <c r="DF7" s="332" t="str">
        <f>IF(AQ7&lt;&gt;"",ScoreTable!$C$28,"")</f>
        <v/>
      </c>
      <c r="DG7" s="332" t="str">
        <f>IF(AR7&lt;&gt;"",ScoreTable!$B$29,"")</f>
        <v/>
      </c>
      <c r="DH7" s="332" t="str">
        <f>IF(AS7&lt;&gt;"",ScoreTable!$C$29,"")</f>
        <v/>
      </c>
      <c r="DI7" s="332" t="str">
        <f>IF(AT7&lt;&gt;"",ScoreTable!$B$30,"")</f>
        <v/>
      </c>
      <c r="DJ7" s="332" t="str">
        <f>IF(AU7&lt;&gt;"",ScoreTable!$C$30,"")</f>
        <v/>
      </c>
      <c r="DK7" s="332" t="str">
        <f>IF(AV7&lt;&gt;"",ScoreTable!$B$31,"")</f>
        <v/>
      </c>
      <c r="DL7" s="332" t="str">
        <f>IF(AW7&lt;&gt;"",ScoreTable!$C$31,"")</f>
        <v/>
      </c>
      <c r="DM7" s="332" t="str">
        <f>IF(AX7&lt;&gt;"",ScoreTable!$B$32,"")</f>
        <v/>
      </c>
      <c r="DN7" s="346" t="str">
        <f>IF(AY7&lt;&gt;"",ScoreTable!$C$32,"")</f>
        <v/>
      </c>
      <c r="DO7" s="338" t="str">
        <f>IF(AZ7&lt;&gt;"",ScoreTable!$B$34,"")</f>
        <v/>
      </c>
      <c r="DP7" s="332" t="str">
        <f>IF(BA7&lt;&gt;"",ScoreTable!$C$34,"")</f>
        <v/>
      </c>
      <c r="DQ7" s="332" t="str">
        <f>IF(BB7&lt;&gt;"",ScoreTable!$B$35,"")</f>
        <v/>
      </c>
      <c r="DR7" s="339" t="str">
        <f>IF(BC7&lt;&gt;"",ScoreTable!$C$35,"")</f>
        <v/>
      </c>
      <c r="DS7" s="338" t="str">
        <f>IF(BD7&lt;&gt;"",ScoreTable!$B$37,"")</f>
        <v/>
      </c>
      <c r="DT7" s="332" t="str">
        <f>IF(BE7&lt;&gt;"",ScoreTable!$C$37,"")</f>
        <v/>
      </c>
      <c r="DU7" s="332" t="str">
        <f>IF(BF7&lt;&gt;"",ScoreTable!$B$38,"")</f>
        <v/>
      </c>
      <c r="DV7" s="332" t="str">
        <f>IF(BG7&lt;&gt;"",ScoreTable!$C$38,"")</f>
        <v/>
      </c>
      <c r="DW7" s="332" t="str">
        <f>IF(BH7&lt;&gt;"",ScoreTable!$B$39,"")</f>
        <v/>
      </c>
      <c r="DX7" s="339" t="str">
        <f>IF(BI7&lt;&gt;"",ScoreTable!$C$39,"")</f>
        <v/>
      </c>
      <c r="DY7" s="338" t="str">
        <f>IF(BJ7&lt;&gt;"",ScoreTable!$B$3,"")</f>
        <v/>
      </c>
      <c r="DZ7" s="332" t="str">
        <f>IF(BK7&lt;&gt;"",ScoreTable!$C$3,"")</f>
        <v/>
      </c>
      <c r="EA7" s="332" t="str">
        <f>IF(BL7&lt;&gt;"",ScoreTable!$B$4,"")</f>
        <v/>
      </c>
      <c r="EB7" s="332" t="str">
        <f>IF(BM7&lt;&gt;"",ScoreTable!$C$4,"")</f>
        <v/>
      </c>
      <c r="EC7" s="332" t="str">
        <f>IF(BN7&lt;&gt;"",ScoreTable!$B$5,"")</f>
        <v/>
      </c>
      <c r="ED7" s="332" t="str">
        <f>IF(BO7&lt;&gt;"",ScoreTable!$C$5,"")</f>
        <v/>
      </c>
      <c r="EE7" s="332" t="str">
        <f>IF(BP7&lt;&gt;"",ScoreTable!$B$6,"")</f>
        <v/>
      </c>
      <c r="EF7" s="339" t="str">
        <f>IF(BQ7&lt;&gt;"",ScoreTable!$C$6,"")</f>
        <v/>
      </c>
      <c r="EG7" s="353">
        <f t="shared" si="28"/>
        <v>50</v>
      </c>
    </row>
    <row r="8" spans="1:137" x14ac:dyDescent="0.2">
      <c r="A8">
        <v>4</v>
      </c>
      <c r="B8" s="328"/>
      <c r="C8" s="336" t="str">
        <f>Section4.c!C8</f>
        <v/>
      </c>
      <c r="D8" s="338"/>
      <c r="E8" s="332"/>
      <c r="F8" s="332"/>
      <c r="G8" s="332"/>
      <c r="H8" s="332"/>
      <c r="I8" s="339"/>
      <c r="J8" s="338"/>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9"/>
      <c r="AZ8" s="338"/>
      <c r="BA8" s="332"/>
      <c r="BB8" s="332"/>
      <c r="BC8" s="346"/>
      <c r="BD8" s="338"/>
      <c r="BE8" s="332"/>
      <c r="BF8" s="332"/>
      <c r="BG8" s="332"/>
      <c r="BH8" s="332"/>
      <c r="BI8" s="339"/>
      <c r="BJ8" s="337"/>
      <c r="BK8" s="332"/>
      <c r="BL8" s="332"/>
      <c r="BM8" s="332"/>
      <c r="BN8" s="332"/>
      <c r="BO8" s="332"/>
      <c r="BP8" s="332"/>
      <c r="BQ8" s="339"/>
      <c r="BR8" s="374"/>
      <c r="BS8" s="338" t="str">
        <f>IF(D8&lt;&gt;"",ScoreTable!$B$8,"")</f>
        <v/>
      </c>
      <c r="BT8" s="332" t="str">
        <f>IF(E8&lt;&gt;"",ScoreTable!$C$8,"")</f>
        <v/>
      </c>
      <c r="BU8" s="337" t="str">
        <f>IF(F8&lt;&gt;"",ScoreTable!B12,"")</f>
        <v/>
      </c>
      <c r="BV8" s="332" t="str">
        <f>IF(G8&lt;&gt;"",ScoreTable!C12,"")</f>
        <v/>
      </c>
      <c r="BW8" s="337" t="str">
        <f>IF(H8&lt;&gt;"",ScoreTable!B13,"")</f>
        <v/>
      </c>
      <c r="BX8" s="339" t="str">
        <f>IF(I8&lt;&gt;"",ScoreTable!$C$10,"")</f>
        <v/>
      </c>
      <c r="BY8" s="338" t="str">
        <f>IF(J8&lt;&gt;"",ScoreTable!$B$12,"")</f>
        <v/>
      </c>
      <c r="BZ8" s="332" t="str">
        <f>IF(K8&lt;&gt;"",ScoreTable!$C$12,"")</f>
        <v/>
      </c>
      <c r="CA8" s="332" t="str">
        <f>IF(L8&lt;&gt;"",ScoreTable!$B$13,"")</f>
        <v/>
      </c>
      <c r="CB8" s="332" t="str">
        <f>IF(M8&lt;&gt;"",ScoreTable!$C$13,"")</f>
        <v/>
      </c>
      <c r="CC8" s="332" t="str">
        <f>IF(N8&lt;&gt;"",ScoreTable!$B$14,"")</f>
        <v/>
      </c>
      <c r="CD8" s="332" t="str">
        <f>IF(O8&lt;&gt;"",ScoreTable!$C$14,"")</f>
        <v/>
      </c>
      <c r="CE8" s="332" t="str">
        <f>IF(P8&lt;&gt;"",ScoreTable!$B$15,"")</f>
        <v/>
      </c>
      <c r="CF8" s="332" t="str">
        <f>IF(Q8&lt;&gt;"",ScoreTable!$C$15,"")</f>
        <v/>
      </c>
      <c r="CG8" s="332" t="str">
        <f>IF(R8&lt;&gt;"",ScoreTable!$B$16,"")</f>
        <v/>
      </c>
      <c r="CH8" s="332" t="str">
        <f>IF(S8&lt;&gt;"",ScoreTable!$C$16,"")</f>
        <v/>
      </c>
      <c r="CI8" s="332" t="str">
        <f>IF(T8&lt;&gt;"",ScoreTable!$B$17,"")</f>
        <v/>
      </c>
      <c r="CJ8" s="332" t="str">
        <f>IF(U8&lt;&gt;"",ScoreTable!$C$17,"")</f>
        <v/>
      </c>
      <c r="CK8" s="332" t="str">
        <f>IF(V8&lt;&gt;"",ScoreTable!$B$18,"")</f>
        <v/>
      </c>
      <c r="CL8" s="332" t="str">
        <f>IF(W8&lt;&gt;"",ScoreTable!$C$18,"")</f>
        <v/>
      </c>
      <c r="CM8" s="332" t="str">
        <f>IF(X8&lt;&gt;"",ScoreTable!$B$19,"")</f>
        <v/>
      </c>
      <c r="CN8" s="332" t="str">
        <f>IF(Y8&lt;&gt;"",ScoreTable!$C$19,"")</f>
        <v/>
      </c>
      <c r="CO8" s="332" t="str">
        <f>IF(Z8&lt;&gt;"",ScoreTable!$B$20,"")</f>
        <v/>
      </c>
      <c r="CP8" s="332" t="str">
        <f>IF(AA8&lt;&gt;"",ScoreTable!$C$20,"")</f>
        <v/>
      </c>
      <c r="CQ8" s="332" t="str">
        <f>IF(AB8&lt;&gt;"",ScoreTable!$B$21,"")</f>
        <v/>
      </c>
      <c r="CR8" s="332" t="str">
        <f>IF(AC8&lt;&gt;"",ScoreTable!$C$21,"")</f>
        <v/>
      </c>
      <c r="CS8" s="332" t="str">
        <f>IF(AD8&lt;&gt;"",ScoreTable!$B$22,"")</f>
        <v/>
      </c>
      <c r="CT8" s="332" t="str">
        <f>IF(AE8&lt;&gt;"",ScoreTable!$C$22,"")</f>
        <v/>
      </c>
      <c r="CU8" s="332" t="str">
        <f>IF(AF8&lt;&gt;"",ScoreTable!$B$23,"")</f>
        <v/>
      </c>
      <c r="CV8" s="332" t="str">
        <f>IF(AG8&lt;&gt;"",ScoreTable!$C$23,"")</f>
        <v/>
      </c>
      <c r="CW8" s="332" t="str">
        <f>IF(AH8&lt;&gt;"",ScoreTable!$B$24,"")</f>
        <v/>
      </c>
      <c r="CX8" s="332" t="str">
        <f>IF(AI8&lt;&gt;"",ScoreTable!$C$24,"")</f>
        <v/>
      </c>
      <c r="CY8" s="332" t="str">
        <f>IF(AJ8&lt;&gt;"",ScoreTable!$B$25,"")</f>
        <v/>
      </c>
      <c r="CZ8" s="332" t="str">
        <f>IF(AK8&lt;&gt;"",ScoreTable!$C$25,"")</f>
        <v/>
      </c>
      <c r="DA8" s="332" t="str">
        <f>IF(AL8&lt;&gt;"",ScoreTable!$B$26,"")</f>
        <v/>
      </c>
      <c r="DB8" s="332" t="str">
        <f>IF(AM8&lt;&gt;"",ScoreTable!$C$26,"")</f>
        <v/>
      </c>
      <c r="DC8" s="332" t="str">
        <f>IF(AN8&lt;&gt;"",ScoreTable!$B$27,"")</f>
        <v/>
      </c>
      <c r="DD8" s="332" t="str">
        <f>IF(AO8&lt;&gt;"",ScoreTable!$C$27,"")</f>
        <v/>
      </c>
      <c r="DE8" s="332" t="str">
        <f>IF(AP8&lt;&gt;"",ScoreTable!$B$28,"")</f>
        <v/>
      </c>
      <c r="DF8" s="332" t="str">
        <f>IF(AQ8&lt;&gt;"",ScoreTable!$C$28,"")</f>
        <v/>
      </c>
      <c r="DG8" s="332" t="str">
        <f>IF(AR8&lt;&gt;"",ScoreTable!$B$29,"")</f>
        <v/>
      </c>
      <c r="DH8" s="332" t="str">
        <f>IF(AS8&lt;&gt;"",ScoreTable!$C$29,"")</f>
        <v/>
      </c>
      <c r="DI8" s="332" t="str">
        <f>IF(AT8&lt;&gt;"",ScoreTable!$B$30,"")</f>
        <v/>
      </c>
      <c r="DJ8" s="332" t="str">
        <f>IF(AU8&lt;&gt;"",ScoreTable!$C$30,"")</f>
        <v/>
      </c>
      <c r="DK8" s="332" t="str">
        <f>IF(AV8&lt;&gt;"",ScoreTable!$B$31,"")</f>
        <v/>
      </c>
      <c r="DL8" s="332" t="str">
        <f>IF(AW8&lt;&gt;"",ScoreTable!$C$31,"")</f>
        <v/>
      </c>
      <c r="DM8" s="332" t="str">
        <f>IF(AX8&lt;&gt;"",ScoreTable!$B$32,"")</f>
        <v/>
      </c>
      <c r="DN8" s="346" t="str">
        <f>IF(AY8&lt;&gt;"",ScoreTable!$C$32,"")</f>
        <v/>
      </c>
      <c r="DO8" s="338" t="str">
        <f>IF(AZ8&lt;&gt;"",ScoreTable!$B$34,"")</f>
        <v/>
      </c>
      <c r="DP8" s="332" t="str">
        <f>IF(BA8&lt;&gt;"",ScoreTable!$C$34,"")</f>
        <v/>
      </c>
      <c r="DQ8" s="332" t="str">
        <f>IF(BB8&lt;&gt;"",ScoreTable!$B$35,"")</f>
        <v/>
      </c>
      <c r="DR8" s="339" t="str">
        <f>IF(BC8&lt;&gt;"",ScoreTable!$C$35,"")</f>
        <v/>
      </c>
      <c r="DS8" s="338" t="str">
        <f>IF(BD8&lt;&gt;"",ScoreTable!$B$37,"")</f>
        <v/>
      </c>
      <c r="DT8" s="332" t="str">
        <f>IF(BE8&lt;&gt;"",ScoreTable!$C$37,"")</f>
        <v/>
      </c>
      <c r="DU8" s="332" t="str">
        <f>IF(BF8&lt;&gt;"",ScoreTable!$B$38,"")</f>
        <v/>
      </c>
      <c r="DV8" s="332" t="str">
        <f>IF(BG8&lt;&gt;"",ScoreTable!$C$38,"")</f>
        <v/>
      </c>
      <c r="DW8" s="332" t="str">
        <f>IF(BH8&lt;&gt;"",ScoreTable!$B$39,"")</f>
        <v/>
      </c>
      <c r="DX8" s="339" t="str">
        <f>IF(BI8&lt;&gt;"",ScoreTable!$C$39,"")</f>
        <v/>
      </c>
      <c r="DY8" s="338" t="str">
        <f>IF(BJ8&lt;&gt;"",ScoreTable!$B$3,"")</f>
        <v/>
      </c>
      <c r="DZ8" s="332" t="str">
        <f>IF(BK8&lt;&gt;"",ScoreTable!$C$3,"")</f>
        <v/>
      </c>
      <c r="EA8" s="332" t="str">
        <f>IF(BL8&lt;&gt;"",ScoreTable!$B$4,"")</f>
        <v/>
      </c>
      <c r="EB8" s="332" t="str">
        <f>IF(BM8&lt;&gt;"",ScoreTable!$C$4,"")</f>
        <v/>
      </c>
      <c r="EC8" s="332" t="str">
        <f>IF(BN8&lt;&gt;"",ScoreTable!$B$5,"")</f>
        <v/>
      </c>
      <c r="ED8" s="332" t="str">
        <f>IF(BO8&lt;&gt;"",ScoreTable!$C$5,"")</f>
        <v/>
      </c>
      <c r="EE8" s="332" t="str">
        <f>IF(BP8&lt;&gt;"",ScoreTable!$B$6,"")</f>
        <v/>
      </c>
      <c r="EF8" s="339" t="str">
        <f>IF(BQ8&lt;&gt;"",ScoreTable!$C$6,"")</f>
        <v/>
      </c>
      <c r="EG8" s="353" t="str">
        <f t="shared" si="28"/>
        <v/>
      </c>
    </row>
    <row r="9" spans="1:137" x14ac:dyDescent="0.2">
      <c r="A9">
        <v>5</v>
      </c>
      <c r="B9" s="328"/>
      <c r="C9" s="336" t="str">
        <f>Section4.c!C9</f>
        <v/>
      </c>
      <c r="D9" s="338"/>
      <c r="E9" s="332"/>
      <c r="F9" s="332"/>
      <c r="G9" s="332"/>
      <c r="H9" s="332"/>
      <c r="I9" s="339"/>
      <c r="J9" s="338"/>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9"/>
      <c r="AZ9" s="338"/>
      <c r="BA9" s="332"/>
      <c r="BB9" s="332"/>
      <c r="BC9" s="346"/>
      <c r="BD9" s="338"/>
      <c r="BE9" s="332"/>
      <c r="BF9" s="332"/>
      <c r="BG9" s="332"/>
      <c r="BH9" s="332"/>
      <c r="BI9" s="339"/>
      <c r="BJ9" s="337"/>
      <c r="BK9" s="332"/>
      <c r="BL9" s="332"/>
      <c r="BM9" s="332"/>
      <c r="BN9" s="332"/>
      <c r="BO9" s="332"/>
      <c r="BP9" s="332"/>
      <c r="BQ9" s="339"/>
      <c r="BR9" s="374"/>
      <c r="BS9" s="338" t="str">
        <f>IF(D9&lt;&gt;"",ScoreTable!$B$8,"")</f>
        <v/>
      </c>
      <c r="BT9" s="332" t="str">
        <f>IF(E9&lt;&gt;"",ScoreTable!$C$8,"")</f>
        <v/>
      </c>
      <c r="BU9" s="337" t="str">
        <f>IF(F9&lt;&gt;"",ScoreTable!B13,"")</f>
        <v/>
      </c>
      <c r="BV9" s="332" t="str">
        <f>IF(G9&lt;&gt;"",ScoreTable!C13,"")</f>
        <v/>
      </c>
      <c r="BW9" s="337" t="str">
        <f>IF(H9&lt;&gt;"",ScoreTable!B14,"")</f>
        <v/>
      </c>
      <c r="BX9" s="339" t="str">
        <f>IF(I9&lt;&gt;"",ScoreTable!$C$10,"")</f>
        <v/>
      </c>
      <c r="BY9" s="338" t="str">
        <f>IF(J9&lt;&gt;"",ScoreTable!$B$12,"")</f>
        <v/>
      </c>
      <c r="BZ9" s="332" t="str">
        <f>IF(K9&lt;&gt;"",ScoreTable!$C$12,"")</f>
        <v/>
      </c>
      <c r="CA9" s="332" t="str">
        <f>IF(L9&lt;&gt;"",ScoreTable!$B$13,"")</f>
        <v/>
      </c>
      <c r="CB9" s="332" t="str">
        <f>IF(M9&lt;&gt;"",ScoreTable!$C$13,"")</f>
        <v/>
      </c>
      <c r="CC9" s="332" t="str">
        <f>IF(N9&lt;&gt;"",ScoreTable!$B$14,"")</f>
        <v/>
      </c>
      <c r="CD9" s="332" t="str">
        <f>IF(O9&lt;&gt;"",ScoreTable!$C$14,"")</f>
        <v/>
      </c>
      <c r="CE9" s="332" t="str">
        <f>IF(P9&lt;&gt;"",ScoreTable!$B$15,"")</f>
        <v/>
      </c>
      <c r="CF9" s="332" t="str">
        <f>IF(Q9&lt;&gt;"",ScoreTable!$C$15,"")</f>
        <v/>
      </c>
      <c r="CG9" s="332" t="str">
        <f>IF(R9&lt;&gt;"",ScoreTable!$B$16,"")</f>
        <v/>
      </c>
      <c r="CH9" s="332" t="str">
        <f>IF(S9&lt;&gt;"",ScoreTable!$C$16,"")</f>
        <v/>
      </c>
      <c r="CI9" s="332" t="str">
        <f>IF(T9&lt;&gt;"",ScoreTable!$B$17,"")</f>
        <v/>
      </c>
      <c r="CJ9" s="332" t="str">
        <f>IF(U9&lt;&gt;"",ScoreTable!$C$17,"")</f>
        <v/>
      </c>
      <c r="CK9" s="332" t="str">
        <f>IF(V9&lt;&gt;"",ScoreTable!$B$18,"")</f>
        <v/>
      </c>
      <c r="CL9" s="332" t="str">
        <f>IF(W9&lt;&gt;"",ScoreTable!$C$18,"")</f>
        <v/>
      </c>
      <c r="CM9" s="332" t="str">
        <f>IF(X9&lt;&gt;"",ScoreTable!$B$19,"")</f>
        <v/>
      </c>
      <c r="CN9" s="332" t="str">
        <f>IF(Y9&lt;&gt;"",ScoreTable!$C$19,"")</f>
        <v/>
      </c>
      <c r="CO9" s="332" t="str">
        <f>IF(Z9&lt;&gt;"",ScoreTable!$B$20,"")</f>
        <v/>
      </c>
      <c r="CP9" s="332" t="str">
        <f>IF(AA9&lt;&gt;"",ScoreTable!$C$20,"")</f>
        <v/>
      </c>
      <c r="CQ9" s="332" t="str">
        <f>IF(AB9&lt;&gt;"",ScoreTable!$B$21,"")</f>
        <v/>
      </c>
      <c r="CR9" s="332" t="str">
        <f>IF(AC9&lt;&gt;"",ScoreTable!$C$21,"")</f>
        <v/>
      </c>
      <c r="CS9" s="332" t="str">
        <f>IF(AD9&lt;&gt;"",ScoreTable!$B$22,"")</f>
        <v/>
      </c>
      <c r="CT9" s="332" t="str">
        <f>IF(AE9&lt;&gt;"",ScoreTable!$C$22,"")</f>
        <v/>
      </c>
      <c r="CU9" s="332" t="str">
        <f>IF(AF9&lt;&gt;"",ScoreTable!$B$23,"")</f>
        <v/>
      </c>
      <c r="CV9" s="332" t="str">
        <f>IF(AG9&lt;&gt;"",ScoreTable!$C$23,"")</f>
        <v/>
      </c>
      <c r="CW9" s="332" t="str">
        <f>IF(AH9&lt;&gt;"",ScoreTable!$B$24,"")</f>
        <v/>
      </c>
      <c r="CX9" s="332" t="str">
        <f>IF(AI9&lt;&gt;"",ScoreTable!$C$24,"")</f>
        <v/>
      </c>
      <c r="CY9" s="332" t="str">
        <f>IF(AJ9&lt;&gt;"",ScoreTable!$B$25,"")</f>
        <v/>
      </c>
      <c r="CZ9" s="332" t="str">
        <f>IF(AK9&lt;&gt;"",ScoreTable!$C$25,"")</f>
        <v/>
      </c>
      <c r="DA9" s="332" t="str">
        <f>IF(AL9&lt;&gt;"",ScoreTable!$B$26,"")</f>
        <v/>
      </c>
      <c r="DB9" s="332" t="str">
        <f>IF(AM9&lt;&gt;"",ScoreTable!$C$26,"")</f>
        <v/>
      </c>
      <c r="DC9" s="332" t="str">
        <f>IF(AN9&lt;&gt;"",ScoreTable!$B$27,"")</f>
        <v/>
      </c>
      <c r="DD9" s="332" t="str">
        <f>IF(AO9&lt;&gt;"",ScoreTable!$C$27,"")</f>
        <v/>
      </c>
      <c r="DE9" s="332" t="str">
        <f>IF(AP9&lt;&gt;"",ScoreTable!$B$28,"")</f>
        <v/>
      </c>
      <c r="DF9" s="332" t="str">
        <f>IF(AQ9&lt;&gt;"",ScoreTable!$C$28,"")</f>
        <v/>
      </c>
      <c r="DG9" s="332" t="str">
        <f>IF(AR9&lt;&gt;"",ScoreTable!$B$29,"")</f>
        <v/>
      </c>
      <c r="DH9" s="332" t="str">
        <f>IF(AS9&lt;&gt;"",ScoreTable!$C$29,"")</f>
        <v/>
      </c>
      <c r="DI9" s="332" t="str">
        <f>IF(AT9&lt;&gt;"",ScoreTable!$B$30,"")</f>
        <v/>
      </c>
      <c r="DJ9" s="332" t="str">
        <f>IF(AU9&lt;&gt;"",ScoreTable!$C$30,"")</f>
        <v/>
      </c>
      <c r="DK9" s="332" t="str">
        <f>IF(AV9&lt;&gt;"",ScoreTable!$B$31,"")</f>
        <v/>
      </c>
      <c r="DL9" s="332" t="str">
        <f>IF(AW9&lt;&gt;"",ScoreTable!$C$31,"")</f>
        <v/>
      </c>
      <c r="DM9" s="332" t="str">
        <f>IF(AX9&lt;&gt;"",ScoreTable!$B$32,"")</f>
        <v/>
      </c>
      <c r="DN9" s="346" t="str">
        <f>IF(AY9&lt;&gt;"",ScoreTable!$C$32,"")</f>
        <v/>
      </c>
      <c r="DO9" s="338" t="str">
        <f>IF(AZ9&lt;&gt;"",ScoreTable!$B$34,"")</f>
        <v/>
      </c>
      <c r="DP9" s="332" t="str">
        <f>IF(BA9&lt;&gt;"",ScoreTable!$C$34,"")</f>
        <v/>
      </c>
      <c r="DQ9" s="332" t="str">
        <f>IF(BB9&lt;&gt;"",ScoreTable!$B$35,"")</f>
        <v/>
      </c>
      <c r="DR9" s="339" t="str">
        <f>IF(BC9&lt;&gt;"",ScoreTable!$C$35,"")</f>
        <v/>
      </c>
      <c r="DS9" s="338" t="str">
        <f>IF(BD9&lt;&gt;"",ScoreTable!$B$37,"")</f>
        <v/>
      </c>
      <c r="DT9" s="332" t="str">
        <f>IF(BE9&lt;&gt;"",ScoreTable!$C$37,"")</f>
        <v/>
      </c>
      <c r="DU9" s="332" t="str">
        <f>IF(BF9&lt;&gt;"",ScoreTable!$B$38,"")</f>
        <v/>
      </c>
      <c r="DV9" s="332" t="str">
        <f>IF(BG9&lt;&gt;"",ScoreTable!$C$38,"")</f>
        <v/>
      </c>
      <c r="DW9" s="332" t="str">
        <f>IF(BH9&lt;&gt;"",ScoreTable!$B$39,"")</f>
        <v/>
      </c>
      <c r="DX9" s="339" t="str">
        <f>IF(BI9&lt;&gt;"",ScoreTable!$C$39,"")</f>
        <v/>
      </c>
      <c r="DY9" s="338" t="str">
        <f>IF(BJ9&lt;&gt;"",ScoreTable!$B$3,"")</f>
        <v/>
      </c>
      <c r="DZ9" s="332" t="str">
        <f>IF(BK9&lt;&gt;"",ScoreTable!$C$3,"")</f>
        <v/>
      </c>
      <c r="EA9" s="332" t="str">
        <f>IF(BL9&lt;&gt;"",ScoreTable!$B$4,"")</f>
        <v/>
      </c>
      <c r="EB9" s="332" t="str">
        <f>IF(BM9&lt;&gt;"",ScoreTable!$C$4,"")</f>
        <v/>
      </c>
      <c r="EC9" s="332" t="str">
        <f>IF(BN9&lt;&gt;"",ScoreTable!$B$5,"")</f>
        <v/>
      </c>
      <c r="ED9" s="332" t="str">
        <f>IF(BO9&lt;&gt;"",ScoreTable!$C$5,"")</f>
        <v/>
      </c>
      <c r="EE9" s="332" t="str">
        <f>IF(BP9&lt;&gt;"",ScoreTable!$B$6,"")</f>
        <v/>
      </c>
      <c r="EF9" s="339" t="str">
        <f>IF(BQ9&lt;&gt;"",ScoreTable!$C$6,"")</f>
        <v/>
      </c>
      <c r="EG9" s="353" t="str">
        <f t="shared" si="28"/>
        <v/>
      </c>
    </row>
    <row r="10" spans="1:137" x14ac:dyDescent="0.2">
      <c r="A10">
        <v>6</v>
      </c>
      <c r="B10" s="328"/>
      <c r="C10" s="336" t="str">
        <f>Section4.c!C10</f>
        <v/>
      </c>
      <c r="D10" s="338"/>
      <c r="E10" s="332"/>
      <c r="F10" s="332"/>
      <c r="G10" s="332"/>
      <c r="H10" s="332"/>
      <c r="I10" s="339"/>
      <c r="J10" s="338"/>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9"/>
      <c r="AZ10" s="338"/>
      <c r="BA10" s="332"/>
      <c r="BB10" s="332"/>
      <c r="BC10" s="346"/>
      <c r="BD10" s="338"/>
      <c r="BE10" s="332"/>
      <c r="BF10" s="332"/>
      <c r="BG10" s="332"/>
      <c r="BH10" s="332"/>
      <c r="BI10" s="339"/>
      <c r="BJ10" s="337"/>
      <c r="BK10" s="332"/>
      <c r="BL10" s="332"/>
      <c r="BM10" s="332"/>
      <c r="BN10" s="332"/>
      <c r="BO10" s="332"/>
      <c r="BP10" s="332"/>
      <c r="BQ10" s="339"/>
      <c r="BR10" s="374"/>
      <c r="BS10" s="338" t="str">
        <f>IF(D10&lt;&gt;"",ScoreTable!$B$8,"")</f>
        <v/>
      </c>
      <c r="BT10" s="332" t="str">
        <f>IF(E10&lt;&gt;"",ScoreTable!$C$8,"")</f>
        <v/>
      </c>
      <c r="BU10" s="337" t="str">
        <f>IF(F10&lt;&gt;"",ScoreTable!B14,"")</f>
        <v/>
      </c>
      <c r="BV10" s="332" t="str">
        <f>IF(G10&lt;&gt;"",ScoreTable!C14,"")</f>
        <v/>
      </c>
      <c r="BW10" s="337" t="str">
        <f>IF(H10&lt;&gt;"",ScoreTable!B15,"")</f>
        <v/>
      </c>
      <c r="BX10" s="339" t="str">
        <f>IF(I10&lt;&gt;"",ScoreTable!$C$10,"")</f>
        <v/>
      </c>
      <c r="BY10" s="338" t="str">
        <f>IF(J10&lt;&gt;"",ScoreTable!$B$12,"")</f>
        <v/>
      </c>
      <c r="BZ10" s="332" t="str">
        <f>IF(K10&lt;&gt;"",ScoreTable!$C$12,"")</f>
        <v/>
      </c>
      <c r="CA10" s="332" t="str">
        <f>IF(L10&lt;&gt;"",ScoreTable!$B$13,"")</f>
        <v/>
      </c>
      <c r="CB10" s="332" t="str">
        <f>IF(M10&lt;&gt;"",ScoreTable!$C$13,"")</f>
        <v/>
      </c>
      <c r="CC10" s="332" t="str">
        <f>IF(N10&lt;&gt;"",ScoreTable!$B$14,"")</f>
        <v/>
      </c>
      <c r="CD10" s="332" t="str">
        <f>IF(O10&lt;&gt;"",ScoreTable!$C$14,"")</f>
        <v/>
      </c>
      <c r="CE10" s="332" t="str">
        <f>IF(P10&lt;&gt;"",ScoreTable!$B$15,"")</f>
        <v/>
      </c>
      <c r="CF10" s="332" t="str">
        <f>IF(Q10&lt;&gt;"",ScoreTable!$C$15,"")</f>
        <v/>
      </c>
      <c r="CG10" s="332" t="str">
        <f>IF(R10&lt;&gt;"",ScoreTable!$B$16,"")</f>
        <v/>
      </c>
      <c r="CH10" s="332" t="str">
        <f>IF(S10&lt;&gt;"",ScoreTable!$C$16,"")</f>
        <v/>
      </c>
      <c r="CI10" s="332" t="str">
        <f>IF(T10&lt;&gt;"",ScoreTable!$B$17,"")</f>
        <v/>
      </c>
      <c r="CJ10" s="332" t="str">
        <f>IF(U10&lt;&gt;"",ScoreTable!$C$17,"")</f>
        <v/>
      </c>
      <c r="CK10" s="332" t="str">
        <f>IF(V10&lt;&gt;"",ScoreTable!$B$18,"")</f>
        <v/>
      </c>
      <c r="CL10" s="332" t="str">
        <f>IF(W10&lt;&gt;"",ScoreTable!$C$18,"")</f>
        <v/>
      </c>
      <c r="CM10" s="332" t="str">
        <f>IF(X10&lt;&gt;"",ScoreTable!$B$19,"")</f>
        <v/>
      </c>
      <c r="CN10" s="332" t="str">
        <f>IF(Y10&lt;&gt;"",ScoreTable!$C$19,"")</f>
        <v/>
      </c>
      <c r="CO10" s="332" t="str">
        <f>IF(Z10&lt;&gt;"",ScoreTable!$B$20,"")</f>
        <v/>
      </c>
      <c r="CP10" s="332" t="str">
        <f>IF(AA10&lt;&gt;"",ScoreTable!$C$20,"")</f>
        <v/>
      </c>
      <c r="CQ10" s="332" t="str">
        <f>IF(AB10&lt;&gt;"",ScoreTable!$B$21,"")</f>
        <v/>
      </c>
      <c r="CR10" s="332" t="str">
        <f>IF(AC10&lt;&gt;"",ScoreTable!$C$21,"")</f>
        <v/>
      </c>
      <c r="CS10" s="332" t="str">
        <f>IF(AD10&lt;&gt;"",ScoreTable!$B$22,"")</f>
        <v/>
      </c>
      <c r="CT10" s="332" t="str">
        <f>IF(AE10&lt;&gt;"",ScoreTable!$C$22,"")</f>
        <v/>
      </c>
      <c r="CU10" s="332" t="str">
        <f>IF(AF10&lt;&gt;"",ScoreTable!$B$23,"")</f>
        <v/>
      </c>
      <c r="CV10" s="332" t="str">
        <f>IF(AG10&lt;&gt;"",ScoreTable!$C$23,"")</f>
        <v/>
      </c>
      <c r="CW10" s="332" t="str">
        <f>IF(AH10&lt;&gt;"",ScoreTable!$B$24,"")</f>
        <v/>
      </c>
      <c r="CX10" s="332" t="str">
        <f>IF(AI10&lt;&gt;"",ScoreTable!$C$24,"")</f>
        <v/>
      </c>
      <c r="CY10" s="332" t="str">
        <f>IF(AJ10&lt;&gt;"",ScoreTable!$B$25,"")</f>
        <v/>
      </c>
      <c r="CZ10" s="332" t="str">
        <f>IF(AK10&lt;&gt;"",ScoreTable!$C$25,"")</f>
        <v/>
      </c>
      <c r="DA10" s="332" t="str">
        <f>IF(AL10&lt;&gt;"",ScoreTable!$B$26,"")</f>
        <v/>
      </c>
      <c r="DB10" s="332" t="str">
        <f>IF(AM10&lt;&gt;"",ScoreTable!$C$26,"")</f>
        <v/>
      </c>
      <c r="DC10" s="332" t="str">
        <f>IF(AN10&lt;&gt;"",ScoreTable!$B$27,"")</f>
        <v/>
      </c>
      <c r="DD10" s="332" t="str">
        <f>IF(AO10&lt;&gt;"",ScoreTable!$C$27,"")</f>
        <v/>
      </c>
      <c r="DE10" s="332" t="str">
        <f>IF(AP10&lt;&gt;"",ScoreTable!$B$28,"")</f>
        <v/>
      </c>
      <c r="DF10" s="332" t="str">
        <f>IF(AQ10&lt;&gt;"",ScoreTable!$C$28,"")</f>
        <v/>
      </c>
      <c r="DG10" s="332" t="str">
        <f>IF(AR10&lt;&gt;"",ScoreTable!$B$29,"")</f>
        <v/>
      </c>
      <c r="DH10" s="332" t="str">
        <f>IF(AS10&lt;&gt;"",ScoreTable!$C$29,"")</f>
        <v/>
      </c>
      <c r="DI10" s="332" t="str">
        <f>IF(AT10&lt;&gt;"",ScoreTable!$B$30,"")</f>
        <v/>
      </c>
      <c r="DJ10" s="332" t="str">
        <f>IF(AU10&lt;&gt;"",ScoreTable!$C$30,"")</f>
        <v/>
      </c>
      <c r="DK10" s="332" t="str">
        <f>IF(AV10&lt;&gt;"",ScoreTable!$B$31,"")</f>
        <v/>
      </c>
      <c r="DL10" s="332" t="str">
        <f>IF(AW10&lt;&gt;"",ScoreTable!$C$31,"")</f>
        <v/>
      </c>
      <c r="DM10" s="332" t="str">
        <f>IF(AX10&lt;&gt;"",ScoreTable!$B$32,"")</f>
        <v/>
      </c>
      <c r="DN10" s="346" t="str">
        <f>IF(AY10&lt;&gt;"",ScoreTable!$C$32,"")</f>
        <v/>
      </c>
      <c r="DO10" s="338" t="str">
        <f>IF(AZ10&lt;&gt;"",ScoreTable!$B$34,"")</f>
        <v/>
      </c>
      <c r="DP10" s="332" t="str">
        <f>IF(BA10&lt;&gt;"",ScoreTable!$C$34,"")</f>
        <v/>
      </c>
      <c r="DQ10" s="332" t="str">
        <f>IF(BB10&lt;&gt;"",ScoreTable!$B$35,"")</f>
        <v/>
      </c>
      <c r="DR10" s="339" t="str">
        <f>IF(BC10&lt;&gt;"",ScoreTable!$C$35,"")</f>
        <v/>
      </c>
      <c r="DS10" s="338" t="str">
        <f>IF(BD10&lt;&gt;"",ScoreTable!$B$37,"")</f>
        <v/>
      </c>
      <c r="DT10" s="332" t="str">
        <f>IF(BE10&lt;&gt;"",ScoreTable!$C$37,"")</f>
        <v/>
      </c>
      <c r="DU10" s="332" t="str">
        <f>IF(BF10&lt;&gt;"",ScoreTable!$B$38,"")</f>
        <v/>
      </c>
      <c r="DV10" s="332" t="str">
        <f>IF(BG10&lt;&gt;"",ScoreTable!$C$38,"")</f>
        <v/>
      </c>
      <c r="DW10" s="332" t="str">
        <f>IF(BH10&lt;&gt;"",ScoreTable!$B$39,"")</f>
        <v/>
      </c>
      <c r="DX10" s="339" t="str">
        <f>IF(BI10&lt;&gt;"",ScoreTable!$C$39,"")</f>
        <v/>
      </c>
      <c r="DY10" s="338" t="str">
        <f>IF(BJ10&lt;&gt;"",ScoreTable!$B$3,"")</f>
        <v/>
      </c>
      <c r="DZ10" s="332" t="str">
        <f>IF(BK10&lt;&gt;"",ScoreTable!$C$3,"")</f>
        <v/>
      </c>
      <c r="EA10" s="332" t="str">
        <f>IF(BL10&lt;&gt;"",ScoreTable!$B$4,"")</f>
        <v/>
      </c>
      <c r="EB10" s="332" t="str">
        <f>IF(BM10&lt;&gt;"",ScoreTable!$C$4,"")</f>
        <v/>
      </c>
      <c r="EC10" s="332" t="str">
        <f>IF(BN10&lt;&gt;"",ScoreTable!$B$5,"")</f>
        <v/>
      </c>
      <c r="ED10" s="332" t="str">
        <f>IF(BO10&lt;&gt;"",ScoreTable!$C$5,"")</f>
        <v/>
      </c>
      <c r="EE10" s="332" t="str">
        <f>IF(BP10&lt;&gt;"",ScoreTable!$B$6,"")</f>
        <v/>
      </c>
      <c r="EF10" s="339" t="str">
        <f>IF(BQ10&lt;&gt;"",ScoreTable!$C$6,"")</f>
        <v/>
      </c>
      <c r="EG10" s="353" t="str">
        <f t="shared" si="28"/>
        <v/>
      </c>
    </row>
    <row r="11" spans="1:137" x14ac:dyDescent="0.2">
      <c r="A11">
        <v>7</v>
      </c>
      <c r="B11" s="328"/>
      <c r="C11" s="336" t="str">
        <f>Section4.c!C11</f>
        <v/>
      </c>
      <c r="D11" s="338"/>
      <c r="E11" s="332"/>
      <c r="F11" s="332"/>
      <c r="G11" s="332"/>
      <c r="H11" s="332"/>
      <c r="I11" s="339"/>
      <c r="J11" s="338"/>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9"/>
      <c r="AZ11" s="338"/>
      <c r="BA11" s="332"/>
      <c r="BB11" s="332"/>
      <c r="BC11" s="346"/>
      <c r="BD11" s="338"/>
      <c r="BE11" s="332"/>
      <c r="BF11" s="332"/>
      <c r="BG11" s="332"/>
      <c r="BH11" s="332"/>
      <c r="BI11" s="339"/>
      <c r="BJ11" s="337"/>
      <c r="BK11" s="332"/>
      <c r="BL11" s="332"/>
      <c r="BM11" s="332"/>
      <c r="BN11" s="332"/>
      <c r="BO11" s="332"/>
      <c r="BP11" s="332"/>
      <c r="BQ11" s="339"/>
      <c r="BR11" s="374"/>
      <c r="BS11" s="338" t="str">
        <f>IF(D11&lt;&gt;"",ScoreTable!$B$8,"")</f>
        <v/>
      </c>
      <c r="BT11" s="332" t="str">
        <f>IF(E11&lt;&gt;"",ScoreTable!$C$8,"")</f>
        <v/>
      </c>
      <c r="BU11" s="337" t="str">
        <f>IF(F11&lt;&gt;"",ScoreTable!B15,"")</f>
        <v/>
      </c>
      <c r="BV11" s="332" t="str">
        <f>IF(G11&lt;&gt;"",ScoreTable!C15,"")</f>
        <v/>
      </c>
      <c r="BW11" s="337" t="str">
        <f>IF(H11&lt;&gt;"",ScoreTable!B16,"")</f>
        <v/>
      </c>
      <c r="BX11" s="339" t="str">
        <f>IF(I11&lt;&gt;"",ScoreTable!$C$10,"")</f>
        <v/>
      </c>
      <c r="BY11" s="338" t="str">
        <f>IF(J11&lt;&gt;"",ScoreTable!$B$12,"")</f>
        <v/>
      </c>
      <c r="BZ11" s="332" t="str">
        <f>IF(K11&lt;&gt;"",ScoreTable!$C$12,"")</f>
        <v/>
      </c>
      <c r="CA11" s="332" t="str">
        <f>IF(L11&lt;&gt;"",ScoreTable!$B$13,"")</f>
        <v/>
      </c>
      <c r="CB11" s="332" t="str">
        <f>IF(M11&lt;&gt;"",ScoreTable!$C$13,"")</f>
        <v/>
      </c>
      <c r="CC11" s="332" t="str">
        <f>IF(N11&lt;&gt;"",ScoreTable!$B$14,"")</f>
        <v/>
      </c>
      <c r="CD11" s="332" t="str">
        <f>IF(O11&lt;&gt;"",ScoreTable!$C$14,"")</f>
        <v/>
      </c>
      <c r="CE11" s="332" t="str">
        <f>IF(P11&lt;&gt;"",ScoreTable!$B$15,"")</f>
        <v/>
      </c>
      <c r="CF11" s="332" t="str">
        <f>IF(Q11&lt;&gt;"",ScoreTable!$C$15,"")</f>
        <v/>
      </c>
      <c r="CG11" s="332" t="str">
        <f>IF(R11&lt;&gt;"",ScoreTable!$B$16,"")</f>
        <v/>
      </c>
      <c r="CH11" s="332" t="str">
        <f>IF(S11&lt;&gt;"",ScoreTable!$C$16,"")</f>
        <v/>
      </c>
      <c r="CI11" s="332" t="str">
        <f>IF(T11&lt;&gt;"",ScoreTable!$B$17,"")</f>
        <v/>
      </c>
      <c r="CJ11" s="332" t="str">
        <f>IF(U11&lt;&gt;"",ScoreTable!$C$17,"")</f>
        <v/>
      </c>
      <c r="CK11" s="332" t="str">
        <f>IF(V11&lt;&gt;"",ScoreTable!$B$18,"")</f>
        <v/>
      </c>
      <c r="CL11" s="332" t="str">
        <f>IF(W11&lt;&gt;"",ScoreTable!$C$18,"")</f>
        <v/>
      </c>
      <c r="CM11" s="332" t="str">
        <f>IF(X11&lt;&gt;"",ScoreTable!$B$19,"")</f>
        <v/>
      </c>
      <c r="CN11" s="332" t="str">
        <f>IF(Y11&lt;&gt;"",ScoreTable!$C$19,"")</f>
        <v/>
      </c>
      <c r="CO11" s="332" t="str">
        <f>IF(Z11&lt;&gt;"",ScoreTable!$B$20,"")</f>
        <v/>
      </c>
      <c r="CP11" s="332" t="str">
        <f>IF(AA11&lt;&gt;"",ScoreTable!$C$20,"")</f>
        <v/>
      </c>
      <c r="CQ11" s="332" t="str">
        <f>IF(AB11&lt;&gt;"",ScoreTable!$B$21,"")</f>
        <v/>
      </c>
      <c r="CR11" s="332" t="str">
        <f>IF(AC11&lt;&gt;"",ScoreTable!$C$21,"")</f>
        <v/>
      </c>
      <c r="CS11" s="332" t="str">
        <f>IF(AD11&lt;&gt;"",ScoreTable!$B$22,"")</f>
        <v/>
      </c>
      <c r="CT11" s="332" t="str">
        <f>IF(AE11&lt;&gt;"",ScoreTable!$C$22,"")</f>
        <v/>
      </c>
      <c r="CU11" s="332" t="str">
        <f>IF(AF11&lt;&gt;"",ScoreTable!$B$23,"")</f>
        <v/>
      </c>
      <c r="CV11" s="332" t="str">
        <f>IF(AG11&lt;&gt;"",ScoreTable!$C$23,"")</f>
        <v/>
      </c>
      <c r="CW11" s="332" t="str">
        <f>IF(AH11&lt;&gt;"",ScoreTable!$B$24,"")</f>
        <v/>
      </c>
      <c r="CX11" s="332" t="str">
        <f>IF(AI11&lt;&gt;"",ScoreTable!$C$24,"")</f>
        <v/>
      </c>
      <c r="CY11" s="332" t="str">
        <f>IF(AJ11&lt;&gt;"",ScoreTable!$B$25,"")</f>
        <v/>
      </c>
      <c r="CZ11" s="332" t="str">
        <f>IF(AK11&lt;&gt;"",ScoreTable!$C$25,"")</f>
        <v/>
      </c>
      <c r="DA11" s="332" t="str">
        <f>IF(AL11&lt;&gt;"",ScoreTable!$B$26,"")</f>
        <v/>
      </c>
      <c r="DB11" s="332" t="str">
        <f>IF(AM11&lt;&gt;"",ScoreTable!$C$26,"")</f>
        <v/>
      </c>
      <c r="DC11" s="332" t="str">
        <f>IF(AN11&lt;&gt;"",ScoreTable!$B$27,"")</f>
        <v/>
      </c>
      <c r="DD11" s="332" t="str">
        <f>IF(AO11&lt;&gt;"",ScoreTable!$C$27,"")</f>
        <v/>
      </c>
      <c r="DE11" s="332" t="str">
        <f>IF(AP11&lt;&gt;"",ScoreTable!$B$28,"")</f>
        <v/>
      </c>
      <c r="DF11" s="332" t="str">
        <f>IF(AQ11&lt;&gt;"",ScoreTable!$C$28,"")</f>
        <v/>
      </c>
      <c r="DG11" s="332" t="str">
        <f>IF(AR11&lt;&gt;"",ScoreTable!$B$29,"")</f>
        <v/>
      </c>
      <c r="DH11" s="332" t="str">
        <f>IF(AS11&lt;&gt;"",ScoreTable!$C$29,"")</f>
        <v/>
      </c>
      <c r="DI11" s="332" t="str">
        <f>IF(AT11&lt;&gt;"",ScoreTable!$B$30,"")</f>
        <v/>
      </c>
      <c r="DJ11" s="332" t="str">
        <f>IF(AU11&lt;&gt;"",ScoreTable!$C$30,"")</f>
        <v/>
      </c>
      <c r="DK11" s="332" t="str">
        <f>IF(AV11&lt;&gt;"",ScoreTable!$B$31,"")</f>
        <v/>
      </c>
      <c r="DL11" s="332" t="str">
        <f>IF(AW11&lt;&gt;"",ScoreTable!$C$31,"")</f>
        <v/>
      </c>
      <c r="DM11" s="332" t="str">
        <f>IF(AX11&lt;&gt;"",ScoreTable!$B$32,"")</f>
        <v/>
      </c>
      <c r="DN11" s="346" t="str">
        <f>IF(AY11&lt;&gt;"",ScoreTable!$C$32,"")</f>
        <v/>
      </c>
      <c r="DO11" s="338" t="str">
        <f>IF(AZ11&lt;&gt;"",ScoreTable!$B$34,"")</f>
        <v/>
      </c>
      <c r="DP11" s="332" t="str">
        <f>IF(BA11&lt;&gt;"",ScoreTable!$C$34,"")</f>
        <v/>
      </c>
      <c r="DQ11" s="332" t="str">
        <f>IF(BB11&lt;&gt;"",ScoreTable!$B$35,"")</f>
        <v/>
      </c>
      <c r="DR11" s="339" t="str">
        <f>IF(BC11&lt;&gt;"",ScoreTable!$C$35,"")</f>
        <v/>
      </c>
      <c r="DS11" s="338" t="str">
        <f>IF(BD11&lt;&gt;"",ScoreTable!$B$37,"")</f>
        <v/>
      </c>
      <c r="DT11" s="332" t="str">
        <f>IF(BE11&lt;&gt;"",ScoreTable!$C$37,"")</f>
        <v/>
      </c>
      <c r="DU11" s="332" t="str">
        <f>IF(BF11&lt;&gt;"",ScoreTable!$B$38,"")</f>
        <v/>
      </c>
      <c r="DV11" s="332" t="str">
        <f>IF(BG11&lt;&gt;"",ScoreTable!$C$38,"")</f>
        <v/>
      </c>
      <c r="DW11" s="332" t="str">
        <f>IF(BH11&lt;&gt;"",ScoreTable!$B$39,"")</f>
        <v/>
      </c>
      <c r="DX11" s="339" t="str">
        <f>IF(BI11&lt;&gt;"",ScoreTable!$C$39,"")</f>
        <v/>
      </c>
      <c r="DY11" s="338" t="str">
        <f>IF(BJ11&lt;&gt;"",ScoreTable!$B$3,"")</f>
        <v/>
      </c>
      <c r="DZ11" s="332" t="str">
        <f>IF(BK11&lt;&gt;"",ScoreTable!$C$3,"")</f>
        <v/>
      </c>
      <c r="EA11" s="332" t="str">
        <f>IF(BL11&lt;&gt;"",ScoreTable!$B$4,"")</f>
        <v/>
      </c>
      <c r="EB11" s="332" t="str">
        <f>IF(BM11&lt;&gt;"",ScoreTable!$C$4,"")</f>
        <v/>
      </c>
      <c r="EC11" s="332" t="str">
        <f>IF(BN11&lt;&gt;"",ScoreTable!$B$5,"")</f>
        <v/>
      </c>
      <c r="ED11" s="332" t="str">
        <f>IF(BO11&lt;&gt;"",ScoreTable!$C$5,"")</f>
        <v/>
      </c>
      <c r="EE11" s="332" t="str">
        <f>IF(BP11&lt;&gt;"",ScoreTable!$B$6,"")</f>
        <v/>
      </c>
      <c r="EF11" s="339" t="str">
        <f>IF(BQ11&lt;&gt;"",ScoreTable!$C$6,"")</f>
        <v/>
      </c>
      <c r="EG11" s="353" t="str">
        <f t="shared" si="28"/>
        <v/>
      </c>
    </row>
    <row r="12" spans="1:137" x14ac:dyDescent="0.2">
      <c r="A12">
        <v>8</v>
      </c>
      <c r="B12" s="328"/>
      <c r="C12" s="336" t="str">
        <f>Section4.c!C12</f>
        <v/>
      </c>
      <c r="D12" s="338"/>
      <c r="E12" s="332"/>
      <c r="F12" s="332"/>
      <c r="G12" s="332"/>
      <c r="H12" s="332"/>
      <c r="I12" s="339"/>
      <c r="J12" s="338"/>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9"/>
      <c r="AZ12" s="338"/>
      <c r="BA12" s="332"/>
      <c r="BB12" s="332"/>
      <c r="BC12" s="346"/>
      <c r="BD12" s="338"/>
      <c r="BE12" s="332"/>
      <c r="BF12" s="332"/>
      <c r="BG12" s="332"/>
      <c r="BH12" s="332"/>
      <c r="BI12" s="339"/>
      <c r="BJ12" s="337"/>
      <c r="BK12" s="332"/>
      <c r="BL12" s="332"/>
      <c r="BM12" s="332"/>
      <c r="BN12" s="332"/>
      <c r="BO12" s="332"/>
      <c r="BP12" s="332"/>
      <c r="BQ12" s="339"/>
      <c r="BR12" s="374"/>
      <c r="BS12" s="338" t="str">
        <f>IF(D12&lt;&gt;"",ScoreTable!$B$8,"")</f>
        <v/>
      </c>
      <c r="BT12" s="332" t="str">
        <f>IF(E12&lt;&gt;"",ScoreTable!$C$8,"")</f>
        <v/>
      </c>
      <c r="BU12" s="337" t="str">
        <f>IF(F12&lt;&gt;"",ScoreTable!B16,"")</f>
        <v/>
      </c>
      <c r="BV12" s="332" t="str">
        <f>IF(G12&lt;&gt;"",ScoreTable!C16,"")</f>
        <v/>
      </c>
      <c r="BW12" s="337" t="str">
        <f>IF(H12&lt;&gt;"",ScoreTable!B17,"")</f>
        <v/>
      </c>
      <c r="BX12" s="339" t="str">
        <f>IF(I12&lt;&gt;"",ScoreTable!$C$10,"")</f>
        <v/>
      </c>
      <c r="BY12" s="338" t="str">
        <f>IF(J12&lt;&gt;"",ScoreTable!$B$12,"")</f>
        <v/>
      </c>
      <c r="BZ12" s="332" t="str">
        <f>IF(K12&lt;&gt;"",ScoreTable!$C$12,"")</f>
        <v/>
      </c>
      <c r="CA12" s="332" t="str">
        <f>IF(L12&lt;&gt;"",ScoreTable!$B$13,"")</f>
        <v/>
      </c>
      <c r="CB12" s="332" t="str">
        <f>IF(M12&lt;&gt;"",ScoreTable!$C$13,"")</f>
        <v/>
      </c>
      <c r="CC12" s="332" t="str">
        <f>IF(N12&lt;&gt;"",ScoreTable!$B$14,"")</f>
        <v/>
      </c>
      <c r="CD12" s="332" t="str">
        <f>IF(O12&lt;&gt;"",ScoreTable!$C$14,"")</f>
        <v/>
      </c>
      <c r="CE12" s="332" t="str">
        <f>IF(P12&lt;&gt;"",ScoreTable!$B$15,"")</f>
        <v/>
      </c>
      <c r="CF12" s="332" t="str">
        <f>IF(Q12&lt;&gt;"",ScoreTable!$C$15,"")</f>
        <v/>
      </c>
      <c r="CG12" s="332" t="str">
        <f>IF(R12&lt;&gt;"",ScoreTable!$B$16,"")</f>
        <v/>
      </c>
      <c r="CH12" s="332" t="str">
        <f>IF(S12&lt;&gt;"",ScoreTable!$C$16,"")</f>
        <v/>
      </c>
      <c r="CI12" s="332" t="str">
        <f>IF(T12&lt;&gt;"",ScoreTable!$B$17,"")</f>
        <v/>
      </c>
      <c r="CJ12" s="332" t="str">
        <f>IF(U12&lt;&gt;"",ScoreTable!$C$17,"")</f>
        <v/>
      </c>
      <c r="CK12" s="332" t="str">
        <f>IF(V12&lt;&gt;"",ScoreTable!$B$18,"")</f>
        <v/>
      </c>
      <c r="CL12" s="332" t="str">
        <f>IF(W12&lt;&gt;"",ScoreTable!$C$18,"")</f>
        <v/>
      </c>
      <c r="CM12" s="332" t="str">
        <f>IF(X12&lt;&gt;"",ScoreTable!$B$19,"")</f>
        <v/>
      </c>
      <c r="CN12" s="332" t="str">
        <f>IF(Y12&lt;&gt;"",ScoreTable!$C$19,"")</f>
        <v/>
      </c>
      <c r="CO12" s="332" t="str">
        <f>IF(Z12&lt;&gt;"",ScoreTable!$B$20,"")</f>
        <v/>
      </c>
      <c r="CP12" s="332" t="str">
        <f>IF(AA12&lt;&gt;"",ScoreTable!$C$20,"")</f>
        <v/>
      </c>
      <c r="CQ12" s="332" t="str">
        <f>IF(AB12&lt;&gt;"",ScoreTable!$B$21,"")</f>
        <v/>
      </c>
      <c r="CR12" s="332" t="str">
        <f>IF(AC12&lt;&gt;"",ScoreTable!$C$21,"")</f>
        <v/>
      </c>
      <c r="CS12" s="332" t="str">
        <f>IF(AD12&lt;&gt;"",ScoreTable!$B$22,"")</f>
        <v/>
      </c>
      <c r="CT12" s="332" t="str">
        <f>IF(AE12&lt;&gt;"",ScoreTable!$C$22,"")</f>
        <v/>
      </c>
      <c r="CU12" s="332" t="str">
        <f>IF(AF12&lt;&gt;"",ScoreTable!$B$23,"")</f>
        <v/>
      </c>
      <c r="CV12" s="332" t="str">
        <f>IF(AG12&lt;&gt;"",ScoreTable!$C$23,"")</f>
        <v/>
      </c>
      <c r="CW12" s="332" t="str">
        <f>IF(AH12&lt;&gt;"",ScoreTable!$B$24,"")</f>
        <v/>
      </c>
      <c r="CX12" s="332" t="str">
        <f>IF(AI12&lt;&gt;"",ScoreTable!$C$24,"")</f>
        <v/>
      </c>
      <c r="CY12" s="332" t="str">
        <f>IF(AJ12&lt;&gt;"",ScoreTable!$B$25,"")</f>
        <v/>
      </c>
      <c r="CZ12" s="332" t="str">
        <f>IF(AK12&lt;&gt;"",ScoreTable!$C$25,"")</f>
        <v/>
      </c>
      <c r="DA12" s="332" t="str">
        <f>IF(AL12&lt;&gt;"",ScoreTable!$B$26,"")</f>
        <v/>
      </c>
      <c r="DB12" s="332" t="str">
        <f>IF(AM12&lt;&gt;"",ScoreTable!$C$26,"")</f>
        <v/>
      </c>
      <c r="DC12" s="332" t="str">
        <f>IF(AN12&lt;&gt;"",ScoreTable!$B$27,"")</f>
        <v/>
      </c>
      <c r="DD12" s="332" t="str">
        <f>IF(AO12&lt;&gt;"",ScoreTable!$C$27,"")</f>
        <v/>
      </c>
      <c r="DE12" s="332" t="str">
        <f>IF(AP12&lt;&gt;"",ScoreTable!$B$28,"")</f>
        <v/>
      </c>
      <c r="DF12" s="332" t="str">
        <f>IF(AQ12&lt;&gt;"",ScoreTable!$C$28,"")</f>
        <v/>
      </c>
      <c r="DG12" s="332" t="str">
        <f>IF(AR12&lt;&gt;"",ScoreTable!$B$29,"")</f>
        <v/>
      </c>
      <c r="DH12" s="332" t="str">
        <f>IF(AS12&lt;&gt;"",ScoreTable!$C$29,"")</f>
        <v/>
      </c>
      <c r="DI12" s="332" t="str">
        <f>IF(AT12&lt;&gt;"",ScoreTable!$B$30,"")</f>
        <v/>
      </c>
      <c r="DJ12" s="332" t="str">
        <f>IF(AU12&lt;&gt;"",ScoreTable!$C$30,"")</f>
        <v/>
      </c>
      <c r="DK12" s="332" t="str">
        <f>IF(AV12&lt;&gt;"",ScoreTable!$B$31,"")</f>
        <v/>
      </c>
      <c r="DL12" s="332" t="str">
        <f>IF(AW12&lt;&gt;"",ScoreTable!$C$31,"")</f>
        <v/>
      </c>
      <c r="DM12" s="332" t="str">
        <f>IF(AX12&lt;&gt;"",ScoreTable!$B$32,"")</f>
        <v/>
      </c>
      <c r="DN12" s="346" t="str">
        <f>IF(AY12&lt;&gt;"",ScoreTable!$C$32,"")</f>
        <v/>
      </c>
      <c r="DO12" s="338" t="str">
        <f>IF(AZ12&lt;&gt;"",ScoreTable!$B$34,"")</f>
        <v/>
      </c>
      <c r="DP12" s="332" t="str">
        <f>IF(BA12&lt;&gt;"",ScoreTable!$C$34,"")</f>
        <v/>
      </c>
      <c r="DQ12" s="332" t="str">
        <f>IF(BB12&lt;&gt;"",ScoreTable!$B$35,"")</f>
        <v/>
      </c>
      <c r="DR12" s="339" t="str">
        <f>IF(BC12&lt;&gt;"",ScoreTable!$C$35,"")</f>
        <v/>
      </c>
      <c r="DS12" s="338" t="str">
        <f>IF(BD12&lt;&gt;"",ScoreTable!$B$37,"")</f>
        <v/>
      </c>
      <c r="DT12" s="332" t="str">
        <f>IF(BE12&lt;&gt;"",ScoreTable!$C$37,"")</f>
        <v/>
      </c>
      <c r="DU12" s="332" t="str">
        <f>IF(BF12&lt;&gt;"",ScoreTable!$B$38,"")</f>
        <v/>
      </c>
      <c r="DV12" s="332" t="str">
        <f>IF(BG12&lt;&gt;"",ScoreTable!$C$38,"")</f>
        <v/>
      </c>
      <c r="DW12" s="332" t="str">
        <f>IF(BH12&lt;&gt;"",ScoreTable!$B$39,"")</f>
        <v/>
      </c>
      <c r="DX12" s="339" t="str">
        <f>IF(BI12&lt;&gt;"",ScoreTable!$C$39,"")</f>
        <v/>
      </c>
      <c r="DY12" s="338" t="str">
        <f>IF(BJ12&lt;&gt;"",ScoreTable!$B$3,"")</f>
        <v/>
      </c>
      <c r="DZ12" s="332" t="str">
        <f>IF(BK12&lt;&gt;"",ScoreTable!$C$3,"")</f>
        <v/>
      </c>
      <c r="EA12" s="332" t="str">
        <f>IF(BL12&lt;&gt;"",ScoreTable!$B$4,"")</f>
        <v/>
      </c>
      <c r="EB12" s="332" t="str">
        <f>IF(BM12&lt;&gt;"",ScoreTable!$C$4,"")</f>
        <v/>
      </c>
      <c r="EC12" s="332" t="str">
        <f>IF(BN12&lt;&gt;"",ScoreTable!$B$5,"")</f>
        <v/>
      </c>
      <c r="ED12" s="332" t="str">
        <f>IF(BO12&lt;&gt;"",ScoreTable!$C$5,"")</f>
        <v/>
      </c>
      <c r="EE12" s="332" t="str">
        <f>IF(BP12&lt;&gt;"",ScoreTable!$B$6,"")</f>
        <v/>
      </c>
      <c r="EF12" s="339" t="str">
        <f>IF(BQ12&lt;&gt;"",ScoreTable!$C$6,"")</f>
        <v/>
      </c>
      <c r="EG12" s="353" t="str">
        <f t="shared" si="28"/>
        <v/>
      </c>
    </row>
    <row r="13" spans="1:137" x14ac:dyDescent="0.2">
      <c r="A13">
        <v>9</v>
      </c>
      <c r="B13" s="328"/>
      <c r="C13" s="336" t="str">
        <f>Section4.c!C13</f>
        <v/>
      </c>
      <c r="D13" s="338"/>
      <c r="E13" s="332"/>
      <c r="F13" s="332"/>
      <c r="G13" s="332"/>
      <c r="H13" s="332"/>
      <c r="I13" s="339"/>
      <c r="J13" s="338"/>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9"/>
      <c r="AZ13" s="338"/>
      <c r="BA13" s="332"/>
      <c r="BB13" s="332"/>
      <c r="BC13" s="346"/>
      <c r="BD13" s="338"/>
      <c r="BE13" s="332"/>
      <c r="BF13" s="332"/>
      <c r="BG13" s="332"/>
      <c r="BH13" s="332"/>
      <c r="BI13" s="339"/>
      <c r="BJ13" s="337"/>
      <c r="BK13" s="332"/>
      <c r="BL13" s="332"/>
      <c r="BM13" s="332"/>
      <c r="BN13" s="332"/>
      <c r="BO13" s="332"/>
      <c r="BP13" s="332"/>
      <c r="BQ13" s="339"/>
      <c r="BR13" s="374"/>
      <c r="BS13" s="338" t="str">
        <f>IF(D13&lt;&gt;"",ScoreTable!$B$8,"")</f>
        <v/>
      </c>
      <c r="BT13" s="332" t="str">
        <f>IF(E13&lt;&gt;"",ScoreTable!$C$8,"")</f>
        <v/>
      </c>
      <c r="BU13" s="337" t="str">
        <f>IF(F13&lt;&gt;"",ScoreTable!B17,"")</f>
        <v/>
      </c>
      <c r="BV13" s="332" t="str">
        <f>IF(G13&lt;&gt;"",ScoreTable!C17,"")</f>
        <v/>
      </c>
      <c r="BW13" s="337" t="str">
        <f>IF(H13&lt;&gt;"",ScoreTable!B18,"")</f>
        <v/>
      </c>
      <c r="BX13" s="339" t="str">
        <f>IF(I13&lt;&gt;"",ScoreTable!$C$10,"")</f>
        <v/>
      </c>
      <c r="BY13" s="338" t="str">
        <f>IF(J13&lt;&gt;"",ScoreTable!$B$12,"")</f>
        <v/>
      </c>
      <c r="BZ13" s="332" t="str">
        <f>IF(K13&lt;&gt;"",ScoreTable!$C$12,"")</f>
        <v/>
      </c>
      <c r="CA13" s="332" t="str">
        <f>IF(L13&lt;&gt;"",ScoreTable!$B$13,"")</f>
        <v/>
      </c>
      <c r="CB13" s="332" t="str">
        <f>IF(M13&lt;&gt;"",ScoreTable!$C$13,"")</f>
        <v/>
      </c>
      <c r="CC13" s="332" t="str">
        <f>IF(N13&lt;&gt;"",ScoreTable!$B$14,"")</f>
        <v/>
      </c>
      <c r="CD13" s="332" t="str">
        <f>IF(O13&lt;&gt;"",ScoreTable!$C$14,"")</f>
        <v/>
      </c>
      <c r="CE13" s="332" t="str">
        <f>IF(P13&lt;&gt;"",ScoreTable!$B$15,"")</f>
        <v/>
      </c>
      <c r="CF13" s="332" t="str">
        <f>IF(Q13&lt;&gt;"",ScoreTable!$C$15,"")</f>
        <v/>
      </c>
      <c r="CG13" s="332" t="str">
        <f>IF(R13&lt;&gt;"",ScoreTable!$B$16,"")</f>
        <v/>
      </c>
      <c r="CH13" s="332" t="str">
        <f>IF(S13&lt;&gt;"",ScoreTable!$C$16,"")</f>
        <v/>
      </c>
      <c r="CI13" s="332" t="str">
        <f>IF(T13&lt;&gt;"",ScoreTable!$B$17,"")</f>
        <v/>
      </c>
      <c r="CJ13" s="332" t="str">
        <f>IF(U13&lt;&gt;"",ScoreTable!$C$17,"")</f>
        <v/>
      </c>
      <c r="CK13" s="332" t="str">
        <f>IF(V13&lt;&gt;"",ScoreTable!$B$18,"")</f>
        <v/>
      </c>
      <c r="CL13" s="332" t="str">
        <f>IF(W13&lt;&gt;"",ScoreTable!$C$18,"")</f>
        <v/>
      </c>
      <c r="CM13" s="332" t="str">
        <f>IF(X13&lt;&gt;"",ScoreTable!$B$19,"")</f>
        <v/>
      </c>
      <c r="CN13" s="332" t="str">
        <f>IF(Y13&lt;&gt;"",ScoreTable!$C$19,"")</f>
        <v/>
      </c>
      <c r="CO13" s="332" t="str">
        <f>IF(Z13&lt;&gt;"",ScoreTable!$B$20,"")</f>
        <v/>
      </c>
      <c r="CP13" s="332" t="str">
        <f>IF(AA13&lt;&gt;"",ScoreTable!$C$20,"")</f>
        <v/>
      </c>
      <c r="CQ13" s="332" t="str">
        <f>IF(AB13&lt;&gt;"",ScoreTable!$B$21,"")</f>
        <v/>
      </c>
      <c r="CR13" s="332" t="str">
        <f>IF(AC13&lt;&gt;"",ScoreTable!$C$21,"")</f>
        <v/>
      </c>
      <c r="CS13" s="332" t="str">
        <f>IF(AD13&lt;&gt;"",ScoreTable!$B$22,"")</f>
        <v/>
      </c>
      <c r="CT13" s="332" t="str">
        <f>IF(AE13&lt;&gt;"",ScoreTable!$C$22,"")</f>
        <v/>
      </c>
      <c r="CU13" s="332" t="str">
        <f>IF(AF13&lt;&gt;"",ScoreTable!$B$23,"")</f>
        <v/>
      </c>
      <c r="CV13" s="332" t="str">
        <f>IF(AG13&lt;&gt;"",ScoreTable!$C$23,"")</f>
        <v/>
      </c>
      <c r="CW13" s="332" t="str">
        <f>IF(AH13&lt;&gt;"",ScoreTable!$B$24,"")</f>
        <v/>
      </c>
      <c r="CX13" s="332" t="str">
        <f>IF(AI13&lt;&gt;"",ScoreTable!$C$24,"")</f>
        <v/>
      </c>
      <c r="CY13" s="332" t="str">
        <f>IF(AJ13&lt;&gt;"",ScoreTable!$B$25,"")</f>
        <v/>
      </c>
      <c r="CZ13" s="332" t="str">
        <f>IF(AK13&lt;&gt;"",ScoreTable!$C$25,"")</f>
        <v/>
      </c>
      <c r="DA13" s="332" t="str">
        <f>IF(AL13&lt;&gt;"",ScoreTable!$B$26,"")</f>
        <v/>
      </c>
      <c r="DB13" s="332" t="str">
        <f>IF(AM13&lt;&gt;"",ScoreTable!$C$26,"")</f>
        <v/>
      </c>
      <c r="DC13" s="332" t="str">
        <f>IF(AN13&lt;&gt;"",ScoreTable!$B$27,"")</f>
        <v/>
      </c>
      <c r="DD13" s="332" t="str">
        <f>IF(AO13&lt;&gt;"",ScoreTable!$C$27,"")</f>
        <v/>
      </c>
      <c r="DE13" s="332" t="str">
        <f>IF(AP13&lt;&gt;"",ScoreTable!$B$28,"")</f>
        <v/>
      </c>
      <c r="DF13" s="332" t="str">
        <f>IF(AQ13&lt;&gt;"",ScoreTable!$C$28,"")</f>
        <v/>
      </c>
      <c r="DG13" s="332" t="str">
        <f>IF(AR13&lt;&gt;"",ScoreTable!$B$29,"")</f>
        <v/>
      </c>
      <c r="DH13" s="332" t="str">
        <f>IF(AS13&lt;&gt;"",ScoreTable!$C$29,"")</f>
        <v/>
      </c>
      <c r="DI13" s="332" t="str">
        <f>IF(AT13&lt;&gt;"",ScoreTable!$B$30,"")</f>
        <v/>
      </c>
      <c r="DJ13" s="332" t="str">
        <f>IF(AU13&lt;&gt;"",ScoreTable!$C$30,"")</f>
        <v/>
      </c>
      <c r="DK13" s="332" t="str">
        <f>IF(AV13&lt;&gt;"",ScoreTable!$B$31,"")</f>
        <v/>
      </c>
      <c r="DL13" s="332" t="str">
        <f>IF(AW13&lt;&gt;"",ScoreTable!$C$31,"")</f>
        <v/>
      </c>
      <c r="DM13" s="332" t="str">
        <f>IF(AX13&lt;&gt;"",ScoreTable!$B$32,"")</f>
        <v/>
      </c>
      <c r="DN13" s="346" t="str">
        <f>IF(AY13&lt;&gt;"",ScoreTable!$C$32,"")</f>
        <v/>
      </c>
      <c r="DO13" s="338" t="str">
        <f>IF(AZ13&lt;&gt;"",ScoreTable!$B$34,"")</f>
        <v/>
      </c>
      <c r="DP13" s="332" t="str">
        <f>IF(BA13&lt;&gt;"",ScoreTable!$C$34,"")</f>
        <v/>
      </c>
      <c r="DQ13" s="332" t="str">
        <f>IF(BB13&lt;&gt;"",ScoreTable!$B$35,"")</f>
        <v/>
      </c>
      <c r="DR13" s="339" t="str">
        <f>IF(BC13&lt;&gt;"",ScoreTable!$C$35,"")</f>
        <v/>
      </c>
      <c r="DS13" s="338" t="str">
        <f>IF(BD13&lt;&gt;"",ScoreTable!$B$37,"")</f>
        <v/>
      </c>
      <c r="DT13" s="332" t="str">
        <f>IF(BE13&lt;&gt;"",ScoreTable!$C$37,"")</f>
        <v/>
      </c>
      <c r="DU13" s="332" t="str">
        <f>IF(BF13&lt;&gt;"",ScoreTable!$B$38,"")</f>
        <v/>
      </c>
      <c r="DV13" s="332" t="str">
        <f>IF(BG13&lt;&gt;"",ScoreTable!$C$38,"")</f>
        <v/>
      </c>
      <c r="DW13" s="332" t="str">
        <f>IF(BH13&lt;&gt;"",ScoreTable!$B$39,"")</f>
        <v/>
      </c>
      <c r="DX13" s="339" t="str">
        <f>IF(BI13&lt;&gt;"",ScoreTable!$C$39,"")</f>
        <v/>
      </c>
      <c r="DY13" s="338" t="str">
        <f>IF(BJ13&lt;&gt;"",ScoreTable!$B$3,"")</f>
        <v/>
      </c>
      <c r="DZ13" s="332" t="str">
        <f>IF(BK13&lt;&gt;"",ScoreTable!$C$3,"")</f>
        <v/>
      </c>
      <c r="EA13" s="332" t="str">
        <f>IF(BL13&lt;&gt;"",ScoreTable!$B$4,"")</f>
        <v/>
      </c>
      <c r="EB13" s="332" t="str">
        <f>IF(BM13&lt;&gt;"",ScoreTable!$C$4,"")</f>
        <v/>
      </c>
      <c r="EC13" s="332" t="str">
        <f>IF(BN13&lt;&gt;"",ScoreTable!$B$5,"")</f>
        <v/>
      </c>
      <c r="ED13" s="332" t="str">
        <f>IF(BO13&lt;&gt;"",ScoreTable!$C$5,"")</f>
        <v/>
      </c>
      <c r="EE13" s="332" t="str">
        <f>IF(BP13&lt;&gt;"",ScoreTable!$B$6,"")</f>
        <v/>
      </c>
      <c r="EF13" s="339" t="str">
        <f>IF(BQ13&lt;&gt;"",ScoreTable!$C$6,"")</f>
        <v/>
      </c>
      <c r="EG13" s="353" t="str">
        <f t="shared" si="28"/>
        <v/>
      </c>
    </row>
    <row r="14" spans="1:137" x14ac:dyDescent="0.2">
      <c r="A14">
        <v>10</v>
      </c>
      <c r="B14" s="328"/>
      <c r="C14" s="336" t="str">
        <f>Section4.c!C14</f>
        <v/>
      </c>
      <c r="D14" s="338"/>
      <c r="E14" s="332"/>
      <c r="F14" s="332"/>
      <c r="G14" s="332"/>
      <c r="H14" s="332"/>
      <c r="I14" s="339"/>
      <c r="J14" s="338"/>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9"/>
      <c r="AZ14" s="338"/>
      <c r="BA14" s="332"/>
      <c r="BB14" s="332"/>
      <c r="BC14" s="346"/>
      <c r="BD14" s="338"/>
      <c r="BE14" s="332"/>
      <c r="BF14" s="332"/>
      <c r="BG14" s="332"/>
      <c r="BH14" s="332"/>
      <c r="BI14" s="339"/>
      <c r="BJ14" s="337"/>
      <c r="BK14" s="332"/>
      <c r="BL14" s="332"/>
      <c r="BM14" s="332"/>
      <c r="BN14" s="332"/>
      <c r="BO14" s="332"/>
      <c r="BP14" s="332"/>
      <c r="BQ14" s="339"/>
      <c r="BR14" s="374"/>
      <c r="BS14" s="338" t="str">
        <f>IF(D14&lt;&gt;"",ScoreTable!$B$8,"")</f>
        <v/>
      </c>
      <c r="BT14" s="332" t="str">
        <f>IF(E14&lt;&gt;"",ScoreTable!$C$8,"")</f>
        <v/>
      </c>
      <c r="BU14" s="337" t="str">
        <f>IF(F14&lt;&gt;"",ScoreTable!B18,"")</f>
        <v/>
      </c>
      <c r="BV14" s="332" t="str">
        <f>IF(G14&lt;&gt;"",ScoreTable!C18,"")</f>
        <v/>
      </c>
      <c r="BW14" s="337" t="str">
        <f>IF(H14&lt;&gt;"",ScoreTable!B19,"")</f>
        <v/>
      </c>
      <c r="BX14" s="339" t="str">
        <f>IF(I14&lt;&gt;"",ScoreTable!$C$10,"")</f>
        <v/>
      </c>
      <c r="BY14" s="338" t="str">
        <f>IF(J14&lt;&gt;"",ScoreTable!$B$12,"")</f>
        <v/>
      </c>
      <c r="BZ14" s="332" t="str">
        <f>IF(K14&lt;&gt;"",ScoreTable!$C$12,"")</f>
        <v/>
      </c>
      <c r="CA14" s="332" t="str">
        <f>IF(L14&lt;&gt;"",ScoreTable!$B$13,"")</f>
        <v/>
      </c>
      <c r="CB14" s="332" t="str">
        <f>IF(M14&lt;&gt;"",ScoreTable!$C$13,"")</f>
        <v/>
      </c>
      <c r="CC14" s="332" t="str">
        <f>IF(N14&lt;&gt;"",ScoreTable!$B$14,"")</f>
        <v/>
      </c>
      <c r="CD14" s="332" t="str">
        <f>IF(O14&lt;&gt;"",ScoreTable!$C$14,"")</f>
        <v/>
      </c>
      <c r="CE14" s="332" t="str">
        <f>IF(P14&lt;&gt;"",ScoreTable!$B$15,"")</f>
        <v/>
      </c>
      <c r="CF14" s="332" t="str">
        <f>IF(Q14&lt;&gt;"",ScoreTable!$C$15,"")</f>
        <v/>
      </c>
      <c r="CG14" s="332" t="str">
        <f>IF(R14&lt;&gt;"",ScoreTable!$B$16,"")</f>
        <v/>
      </c>
      <c r="CH14" s="332" t="str">
        <f>IF(S14&lt;&gt;"",ScoreTable!$C$16,"")</f>
        <v/>
      </c>
      <c r="CI14" s="332" t="str">
        <f>IF(T14&lt;&gt;"",ScoreTable!$B$17,"")</f>
        <v/>
      </c>
      <c r="CJ14" s="332" t="str">
        <f>IF(U14&lt;&gt;"",ScoreTable!$C$17,"")</f>
        <v/>
      </c>
      <c r="CK14" s="332" t="str">
        <f>IF(V14&lt;&gt;"",ScoreTable!$B$18,"")</f>
        <v/>
      </c>
      <c r="CL14" s="332" t="str">
        <f>IF(W14&lt;&gt;"",ScoreTable!$C$18,"")</f>
        <v/>
      </c>
      <c r="CM14" s="332" t="str">
        <f>IF(X14&lt;&gt;"",ScoreTable!$B$19,"")</f>
        <v/>
      </c>
      <c r="CN14" s="332" t="str">
        <f>IF(Y14&lt;&gt;"",ScoreTable!$C$19,"")</f>
        <v/>
      </c>
      <c r="CO14" s="332" t="str">
        <f>IF(Z14&lt;&gt;"",ScoreTable!$B$20,"")</f>
        <v/>
      </c>
      <c r="CP14" s="332" t="str">
        <f>IF(AA14&lt;&gt;"",ScoreTable!$C$20,"")</f>
        <v/>
      </c>
      <c r="CQ14" s="332" t="str">
        <f>IF(AB14&lt;&gt;"",ScoreTable!$B$21,"")</f>
        <v/>
      </c>
      <c r="CR14" s="332" t="str">
        <f>IF(AC14&lt;&gt;"",ScoreTable!$C$21,"")</f>
        <v/>
      </c>
      <c r="CS14" s="332" t="str">
        <f>IF(AD14&lt;&gt;"",ScoreTable!$B$22,"")</f>
        <v/>
      </c>
      <c r="CT14" s="332" t="str">
        <f>IF(AE14&lt;&gt;"",ScoreTable!$C$22,"")</f>
        <v/>
      </c>
      <c r="CU14" s="332" t="str">
        <f>IF(AF14&lt;&gt;"",ScoreTable!$B$23,"")</f>
        <v/>
      </c>
      <c r="CV14" s="332" t="str">
        <f>IF(AG14&lt;&gt;"",ScoreTable!$C$23,"")</f>
        <v/>
      </c>
      <c r="CW14" s="332" t="str">
        <f>IF(AH14&lt;&gt;"",ScoreTable!$B$24,"")</f>
        <v/>
      </c>
      <c r="CX14" s="332" t="str">
        <f>IF(AI14&lt;&gt;"",ScoreTable!$C$24,"")</f>
        <v/>
      </c>
      <c r="CY14" s="332" t="str">
        <f>IF(AJ14&lt;&gt;"",ScoreTable!$B$25,"")</f>
        <v/>
      </c>
      <c r="CZ14" s="332" t="str">
        <f>IF(AK14&lt;&gt;"",ScoreTable!$C$25,"")</f>
        <v/>
      </c>
      <c r="DA14" s="332" t="str">
        <f>IF(AL14&lt;&gt;"",ScoreTable!$B$26,"")</f>
        <v/>
      </c>
      <c r="DB14" s="332" t="str">
        <f>IF(AM14&lt;&gt;"",ScoreTable!$C$26,"")</f>
        <v/>
      </c>
      <c r="DC14" s="332" t="str">
        <f>IF(AN14&lt;&gt;"",ScoreTable!$B$27,"")</f>
        <v/>
      </c>
      <c r="DD14" s="332" t="str">
        <f>IF(AO14&lt;&gt;"",ScoreTable!$C$27,"")</f>
        <v/>
      </c>
      <c r="DE14" s="332" t="str">
        <f>IF(AP14&lt;&gt;"",ScoreTable!$B$28,"")</f>
        <v/>
      </c>
      <c r="DF14" s="332" t="str">
        <f>IF(AQ14&lt;&gt;"",ScoreTable!$C$28,"")</f>
        <v/>
      </c>
      <c r="DG14" s="332" t="str">
        <f>IF(AR14&lt;&gt;"",ScoreTable!$B$29,"")</f>
        <v/>
      </c>
      <c r="DH14" s="332" t="str">
        <f>IF(AS14&lt;&gt;"",ScoreTable!$C$29,"")</f>
        <v/>
      </c>
      <c r="DI14" s="332" t="str">
        <f>IF(AT14&lt;&gt;"",ScoreTable!$B$30,"")</f>
        <v/>
      </c>
      <c r="DJ14" s="332" t="str">
        <f>IF(AU14&lt;&gt;"",ScoreTable!$C$30,"")</f>
        <v/>
      </c>
      <c r="DK14" s="332" t="str">
        <f>IF(AV14&lt;&gt;"",ScoreTable!$B$31,"")</f>
        <v/>
      </c>
      <c r="DL14" s="332" t="str">
        <f>IF(AW14&lt;&gt;"",ScoreTable!$C$31,"")</f>
        <v/>
      </c>
      <c r="DM14" s="332" t="str">
        <f>IF(AX14&lt;&gt;"",ScoreTable!$B$32,"")</f>
        <v/>
      </c>
      <c r="DN14" s="346" t="str">
        <f>IF(AY14&lt;&gt;"",ScoreTable!$C$32,"")</f>
        <v/>
      </c>
      <c r="DO14" s="338" t="str">
        <f>IF(AZ14&lt;&gt;"",ScoreTable!$B$34,"")</f>
        <v/>
      </c>
      <c r="DP14" s="332" t="str">
        <f>IF(BA14&lt;&gt;"",ScoreTable!$C$34,"")</f>
        <v/>
      </c>
      <c r="DQ14" s="332" t="str">
        <f>IF(BB14&lt;&gt;"",ScoreTable!$B$35,"")</f>
        <v/>
      </c>
      <c r="DR14" s="339" t="str">
        <f>IF(BC14&lt;&gt;"",ScoreTable!$C$35,"")</f>
        <v/>
      </c>
      <c r="DS14" s="338" t="str">
        <f>IF(BD14&lt;&gt;"",ScoreTable!$B$37,"")</f>
        <v/>
      </c>
      <c r="DT14" s="332" t="str">
        <f>IF(BE14&lt;&gt;"",ScoreTable!$C$37,"")</f>
        <v/>
      </c>
      <c r="DU14" s="332" t="str">
        <f>IF(BF14&lt;&gt;"",ScoreTable!$B$38,"")</f>
        <v/>
      </c>
      <c r="DV14" s="332" t="str">
        <f>IF(BG14&lt;&gt;"",ScoreTable!$C$38,"")</f>
        <v/>
      </c>
      <c r="DW14" s="332" t="str">
        <f>IF(BH14&lt;&gt;"",ScoreTable!$B$39,"")</f>
        <v/>
      </c>
      <c r="DX14" s="339" t="str">
        <f>IF(BI14&lt;&gt;"",ScoreTable!$C$39,"")</f>
        <v/>
      </c>
      <c r="DY14" s="338" t="str">
        <f>IF(BJ14&lt;&gt;"",ScoreTable!$B$3,"")</f>
        <v/>
      </c>
      <c r="DZ14" s="332" t="str">
        <f>IF(BK14&lt;&gt;"",ScoreTable!$C$3,"")</f>
        <v/>
      </c>
      <c r="EA14" s="332" t="str">
        <f>IF(BL14&lt;&gt;"",ScoreTable!$B$4,"")</f>
        <v/>
      </c>
      <c r="EB14" s="332" t="str">
        <f>IF(BM14&lt;&gt;"",ScoreTable!$C$4,"")</f>
        <v/>
      </c>
      <c r="EC14" s="332" t="str">
        <f>IF(BN14&lt;&gt;"",ScoreTable!$B$5,"")</f>
        <v/>
      </c>
      <c r="ED14" s="332" t="str">
        <f>IF(BO14&lt;&gt;"",ScoreTable!$C$5,"")</f>
        <v/>
      </c>
      <c r="EE14" s="332" t="str">
        <f>IF(BP14&lt;&gt;"",ScoreTable!$B$6,"")</f>
        <v/>
      </c>
      <c r="EF14" s="339" t="str">
        <f>IF(BQ14&lt;&gt;"",ScoreTable!$C$6,"")</f>
        <v/>
      </c>
      <c r="EG14" s="353" t="str">
        <f t="shared" si="28"/>
        <v/>
      </c>
    </row>
    <row r="15" spans="1:137" x14ac:dyDescent="0.2">
      <c r="A15">
        <v>11</v>
      </c>
      <c r="B15" s="328"/>
      <c r="C15" s="336" t="str">
        <f>Section4.c!C15</f>
        <v/>
      </c>
      <c r="D15" s="338"/>
      <c r="E15" s="332"/>
      <c r="F15" s="332"/>
      <c r="G15" s="332"/>
      <c r="H15" s="332"/>
      <c r="I15" s="339"/>
      <c r="J15" s="338"/>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9"/>
      <c r="AZ15" s="338"/>
      <c r="BA15" s="332"/>
      <c r="BB15" s="332"/>
      <c r="BC15" s="346"/>
      <c r="BD15" s="338"/>
      <c r="BE15" s="332"/>
      <c r="BF15" s="332"/>
      <c r="BG15" s="332"/>
      <c r="BH15" s="332"/>
      <c r="BI15" s="339"/>
      <c r="BJ15" s="337"/>
      <c r="BK15" s="332"/>
      <c r="BL15" s="332"/>
      <c r="BM15" s="332"/>
      <c r="BN15" s="332"/>
      <c r="BO15" s="332"/>
      <c r="BP15" s="332"/>
      <c r="BQ15" s="339"/>
      <c r="BR15" s="374"/>
      <c r="BS15" s="338" t="str">
        <f>IF(D15&lt;&gt;"",ScoreTable!$B$8,"")</f>
        <v/>
      </c>
      <c r="BT15" s="332" t="str">
        <f>IF(E15&lt;&gt;"",ScoreTable!$C$8,"")</f>
        <v/>
      </c>
      <c r="BU15" s="337" t="str">
        <f>IF(F15&lt;&gt;"",ScoreTable!B19,"")</f>
        <v/>
      </c>
      <c r="BV15" s="332" t="str">
        <f>IF(G15&lt;&gt;"",ScoreTable!C19,"")</f>
        <v/>
      </c>
      <c r="BW15" s="337" t="str">
        <f>IF(H15&lt;&gt;"",ScoreTable!B20,"")</f>
        <v/>
      </c>
      <c r="BX15" s="339" t="str">
        <f>IF(I15&lt;&gt;"",ScoreTable!$C$10,"")</f>
        <v/>
      </c>
      <c r="BY15" s="338" t="str">
        <f>IF(J15&lt;&gt;"",ScoreTable!$B$12,"")</f>
        <v/>
      </c>
      <c r="BZ15" s="332" t="str">
        <f>IF(K15&lt;&gt;"",ScoreTable!$C$12,"")</f>
        <v/>
      </c>
      <c r="CA15" s="332" t="str">
        <f>IF(L15&lt;&gt;"",ScoreTable!$B$13,"")</f>
        <v/>
      </c>
      <c r="CB15" s="332" t="str">
        <f>IF(M15&lt;&gt;"",ScoreTable!$C$13,"")</f>
        <v/>
      </c>
      <c r="CC15" s="332" t="str">
        <f>IF(N15&lt;&gt;"",ScoreTable!$B$14,"")</f>
        <v/>
      </c>
      <c r="CD15" s="332" t="str">
        <f>IF(O15&lt;&gt;"",ScoreTable!$C$14,"")</f>
        <v/>
      </c>
      <c r="CE15" s="332" t="str">
        <f>IF(P15&lt;&gt;"",ScoreTable!$B$15,"")</f>
        <v/>
      </c>
      <c r="CF15" s="332" t="str">
        <f>IF(Q15&lt;&gt;"",ScoreTable!$C$15,"")</f>
        <v/>
      </c>
      <c r="CG15" s="332" t="str">
        <f>IF(R15&lt;&gt;"",ScoreTable!$B$16,"")</f>
        <v/>
      </c>
      <c r="CH15" s="332" t="str">
        <f>IF(S15&lt;&gt;"",ScoreTable!$C$16,"")</f>
        <v/>
      </c>
      <c r="CI15" s="332" t="str">
        <f>IF(T15&lt;&gt;"",ScoreTable!$B$17,"")</f>
        <v/>
      </c>
      <c r="CJ15" s="332" t="str">
        <f>IF(U15&lt;&gt;"",ScoreTable!$C$17,"")</f>
        <v/>
      </c>
      <c r="CK15" s="332" t="str">
        <f>IF(V15&lt;&gt;"",ScoreTable!$B$18,"")</f>
        <v/>
      </c>
      <c r="CL15" s="332" t="str">
        <f>IF(W15&lt;&gt;"",ScoreTable!$C$18,"")</f>
        <v/>
      </c>
      <c r="CM15" s="332" t="str">
        <f>IF(X15&lt;&gt;"",ScoreTable!$B$19,"")</f>
        <v/>
      </c>
      <c r="CN15" s="332" t="str">
        <f>IF(Y15&lt;&gt;"",ScoreTable!$C$19,"")</f>
        <v/>
      </c>
      <c r="CO15" s="332" t="str">
        <f>IF(Z15&lt;&gt;"",ScoreTable!$B$20,"")</f>
        <v/>
      </c>
      <c r="CP15" s="332" t="str">
        <f>IF(AA15&lt;&gt;"",ScoreTable!$C$20,"")</f>
        <v/>
      </c>
      <c r="CQ15" s="332" t="str">
        <f>IF(AB15&lt;&gt;"",ScoreTable!$B$21,"")</f>
        <v/>
      </c>
      <c r="CR15" s="332" t="str">
        <f>IF(AC15&lt;&gt;"",ScoreTable!$C$21,"")</f>
        <v/>
      </c>
      <c r="CS15" s="332" t="str">
        <f>IF(AD15&lt;&gt;"",ScoreTable!$B$22,"")</f>
        <v/>
      </c>
      <c r="CT15" s="332" t="str">
        <f>IF(AE15&lt;&gt;"",ScoreTable!$C$22,"")</f>
        <v/>
      </c>
      <c r="CU15" s="332" t="str">
        <f>IF(AF15&lt;&gt;"",ScoreTable!$B$23,"")</f>
        <v/>
      </c>
      <c r="CV15" s="332" t="str">
        <f>IF(AG15&lt;&gt;"",ScoreTable!$C$23,"")</f>
        <v/>
      </c>
      <c r="CW15" s="332" t="str">
        <f>IF(AH15&lt;&gt;"",ScoreTable!$B$24,"")</f>
        <v/>
      </c>
      <c r="CX15" s="332" t="str">
        <f>IF(AI15&lt;&gt;"",ScoreTable!$C$24,"")</f>
        <v/>
      </c>
      <c r="CY15" s="332" t="str">
        <f>IF(AJ15&lt;&gt;"",ScoreTable!$B$25,"")</f>
        <v/>
      </c>
      <c r="CZ15" s="332" t="str">
        <f>IF(AK15&lt;&gt;"",ScoreTable!$C$25,"")</f>
        <v/>
      </c>
      <c r="DA15" s="332" t="str">
        <f>IF(AL15&lt;&gt;"",ScoreTable!$B$26,"")</f>
        <v/>
      </c>
      <c r="DB15" s="332" t="str">
        <f>IF(AM15&lt;&gt;"",ScoreTable!$C$26,"")</f>
        <v/>
      </c>
      <c r="DC15" s="332" t="str">
        <f>IF(AN15&lt;&gt;"",ScoreTable!$B$27,"")</f>
        <v/>
      </c>
      <c r="DD15" s="332" t="str">
        <f>IF(AO15&lt;&gt;"",ScoreTable!$C$27,"")</f>
        <v/>
      </c>
      <c r="DE15" s="332" t="str">
        <f>IF(AP15&lt;&gt;"",ScoreTable!$B$28,"")</f>
        <v/>
      </c>
      <c r="DF15" s="332" t="str">
        <f>IF(AQ15&lt;&gt;"",ScoreTable!$C$28,"")</f>
        <v/>
      </c>
      <c r="DG15" s="332" t="str">
        <f>IF(AR15&lt;&gt;"",ScoreTable!$B$29,"")</f>
        <v/>
      </c>
      <c r="DH15" s="332" t="str">
        <f>IF(AS15&lt;&gt;"",ScoreTable!$C$29,"")</f>
        <v/>
      </c>
      <c r="DI15" s="332" t="str">
        <f>IF(AT15&lt;&gt;"",ScoreTable!$B$30,"")</f>
        <v/>
      </c>
      <c r="DJ15" s="332" t="str">
        <f>IF(AU15&lt;&gt;"",ScoreTable!$C$30,"")</f>
        <v/>
      </c>
      <c r="DK15" s="332" t="str">
        <f>IF(AV15&lt;&gt;"",ScoreTable!$B$31,"")</f>
        <v/>
      </c>
      <c r="DL15" s="332" t="str">
        <f>IF(AW15&lt;&gt;"",ScoreTable!$C$31,"")</f>
        <v/>
      </c>
      <c r="DM15" s="332" t="str">
        <f>IF(AX15&lt;&gt;"",ScoreTable!$B$32,"")</f>
        <v/>
      </c>
      <c r="DN15" s="346" t="str">
        <f>IF(AY15&lt;&gt;"",ScoreTable!$C$32,"")</f>
        <v/>
      </c>
      <c r="DO15" s="338" t="str">
        <f>IF(AZ15&lt;&gt;"",ScoreTable!$B$34,"")</f>
        <v/>
      </c>
      <c r="DP15" s="332" t="str">
        <f>IF(BA15&lt;&gt;"",ScoreTable!$C$34,"")</f>
        <v/>
      </c>
      <c r="DQ15" s="332" t="str">
        <f>IF(BB15&lt;&gt;"",ScoreTable!$B$35,"")</f>
        <v/>
      </c>
      <c r="DR15" s="339" t="str">
        <f>IF(BC15&lt;&gt;"",ScoreTable!$C$35,"")</f>
        <v/>
      </c>
      <c r="DS15" s="338" t="str">
        <f>IF(BD15&lt;&gt;"",ScoreTable!$B$37,"")</f>
        <v/>
      </c>
      <c r="DT15" s="332" t="str">
        <f>IF(BE15&lt;&gt;"",ScoreTable!$C$37,"")</f>
        <v/>
      </c>
      <c r="DU15" s="332" t="str">
        <f>IF(BF15&lt;&gt;"",ScoreTable!$B$38,"")</f>
        <v/>
      </c>
      <c r="DV15" s="332" t="str">
        <f>IF(BG15&lt;&gt;"",ScoreTable!$C$38,"")</f>
        <v/>
      </c>
      <c r="DW15" s="332" t="str">
        <f>IF(BH15&lt;&gt;"",ScoreTable!$B$39,"")</f>
        <v/>
      </c>
      <c r="DX15" s="339" t="str">
        <f>IF(BI15&lt;&gt;"",ScoreTable!$C$39,"")</f>
        <v/>
      </c>
      <c r="DY15" s="338" t="str">
        <f>IF(BJ15&lt;&gt;"",ScoreTable!$B$3,"")</f>
        <v/>
      </c>
      <c r="DZ15" s="332" t="str">
        <f>IF(BK15&lt;&gt;"",ScoreTable!$C$3,"")</f>
        <v/>
      </c>
      <c r="EA15" s="332" t="str">
        <f>IF(BL15&lt;&gt;"",ScoreTable!$B$4,"")</f>
        <v/>
      </c>
      <c r="EB15" s="332" t="str">
        <f>IF(BM15&lt;&gt;"",ScoreTable!$C$4,"")</f>
        <v/>
      </c>
      <c r="EC15" s="332" t="str">
        <f>IF(BN15&lt;&gt;"",ScoreTable!$B$5,"")</f>
        <v/>
      </c>
      <c r="ED15" s="332" t="str">
        <f>IF(BO15&lt;&gt;"",ScoreTable!$C$5,"")</f>
        <v/>
      </c>
      <c r="EE15" s="332" t="str">
        <f>IF(BP15&lt;&gt;"",ScoreTable!$B$6,"")</f>
        <v/>
      </c>
      <c r="EF15" s="339" t="str">
        <f>IF(BQ15&lt;&gt;"",ScoreTable!$C$6,"")</f>
        <v/>
      </c>
      <c r="EG15" s="353" t="str">
        <f t="shared" si="28"/>
        <v/>
      </c>
    </row>
    <row r="16" spans="1:137" x14ac:dyDescent="0.2">
      <c r="A16">
        <v>12</v>
      </c>
      <c r="B16" s="328"/>
      <c r="C16" s="336" t="str">
        <f>Section4.c!C16</f>
        <v/>
      </c>
      <c r="D16" s="338"/>
      <c r="E16" s="332"/>
      <c r="F16" s="332"/>
      <c r="G16" s="332"/>
      <c r="H16" s="332"/>
      <c r="I16" s="339"/>
      <c r="J16" s="338"/>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9"/>
      <c r="AZ16" s="338"/>
      <c r="BA16" s="332"/>
      <c r="BB16" s="332"/>
      <c r="BC16" s="346"/>
      <c r="BD16" s="338"/>
      <c r="BE16" s="332"/>
      <c r="BF16" s="332"/>
      <c r="BG16" s="332"/>
      <c r="BH16" s="332"/>
      <c r="BI16" s="339"/>
      <c r="BJ16" s="337"/>
      <c r="BK16" s="332"/>
      <c r="BL16" s="332"/>
      <c r="BM16" s="332"/>
      <c r="BN16" s="332"/>
      <c r="BO16" s="332"/>
      <c r="BP16" s="332"/>
      <c r="BQ16" s="339"/>
      <c r="BR16" s="374"/>
      <c r="BS16" s="338" t="str">
        <f>IF(D16&lt;&gt;"",ScoreTable!$B$8,"")</f>
        <v/>
      </c>
      <c r="BT16" s="332" t="str">
        <f>IF(E16&lt;&gt;"",ScoreTable!$C$8,"")</f>
        <v/>
      </c>
      <c r="BU16" s="337" t="str">
        <f>IF(F16&lt;&gt;"",ScoreTable!B20,"")</f>
        <v/>
      </c>
      <c r="BV16" s="332" t="str">
        <f>IF(G16&lt;&gt;"",ScoreTable!C20,"")</f>
        <v/>
      </c>
      <c r="BW16" s="337" t="str">
        <f>IF(H16&lt;&gt;"",ScoreTable!B21,"")</f>
        <v/>
      </c>
      <c r="BX16" s="339" t="str">
        <f>IF(I16&lt;&gt;"",ScoreTable!$C$10,"")</f>
        <v/>
      </c>
      <c r="BY16" s="338" t="str">
        <f>IF(J16&lt;&gt;"",ScoreTable!$B$12,"")</f>
        <v/>
      </c>
      <c r="BZ16" s="332" t="str">
        <f>IF(K16&lt;&gt;"",ScoreTable!$C$12,"")</f>
        <v/>
      </c>
      <c r="CA16" s="332" t="str">
        <f>IF(L16&lt;&gt;"",ScoreTable!$B$13,"")</f>
        <v/>
      </c>
      <c r="CB16" s="332" t="str">
        <f>IF(M16&lt;&gt;"",ScoreTable!$C$13,"")</f>
        <v/>
      </c>
      <c r="CC16" s="332" t="str">
        <f>IF(N16&lt;&gt;"",ScoreTable!$B$14,"")</f>
        <v/>
      </c>
      <c r="CD16" s="332" t="str">
        <f>IF(O16&lt;&gt;"",ScoreTable!$C$14,"")</f>
        <v/>
      </c>
      <c r="CE16" s="332" t="str">
        <f>IF(P16&lt;&gt;"",ScoreTable!$B$15,"")</f>
        <v/>
      </c>
      <c r="CF16" s="332" t="str">
        <f>IF(Q16&lt;&gt;"",ScoreTable!$C$15,"")</f>
        <v/>
      </c>
      <c r="CG16" s="332" t="str">
        <f>IF(R16&lt;&gt;"",ScoreTable!$B$16,"")</f>
        <v/>
      </c>
      <c r="CH16" s="332" t="str">
        <f>IF(S16&lt;&gt;"",ScoreTable!$C$16,"")</f>
        <v/>
      </c>
      <c r="CI16" s="332" t="str">
        <f>IF(T16&lt;&gt;"",ScoreTable!$B$17,"")</f>
        <v/>
      </c>
      <c r="CJ16" s="332" t="str">
        <f>IF(U16&lt;&gt;"",ScoreTable!$C$17,"")</f>
        <v/>
      </c>
      <c r="CK16" s="332" t="str">
        <f>IF(V16&lt;&gt;"",ScoreTable!$B$18,"")</f>
        <v/>
      </c>
      <c r="CL16" s="332" t="str">
        <f>IF(W16&lt;&gt;"",ScoreTable!$C$18,"")</f>
        <v/>
      </c>
      <c r="CM16" s="332" t="str">
        <f>IF(X16&lt;&gt;"",ScoreTable!$B$19,"")</f>
        <v/>
      </c>
      <c r="CN16" s="332" t="str">
        <f>IF(Y16&lt;&gt;"",ScoreTable!$C$19,"")</f>
        <v/>
      </c>
      <c r="CO16" s="332" t="str">
        <f>IF(Z16&lt;&gt;"",ScoreTable!$B$20,"")</f>
        <v/>
      </c>
      <c r="CP16" s="332" t="str">
        <f>IF(AA16&lt;&gt;"",ScoreTable!$C$20,"")</f>
        <v/>
      </c>
      <c r="CQ16" s="332" t="str">
        <f>IF(AB16&lt;&gt;"",ScoreTable!$B$21,"")</f>
        <v/>
      </c>
      <c r="CR16" s="332" t="str">
        <f>IF(AC16&lt;&gt;"",ScoreTable!$C$21,"")</f>
        <v/>
      </c>
      <c r="CS16" s="332" t="str">
        <f>IF(AD16&lt;&gt;"",ScoreTable!$B$22,"")</f>
        <v/>
      </c>
      <c r="CT16" s="332" t="str">
        <f>IF(AE16&lt;&gt;"",ScoreTable!$C$22,"")</f>
        <v/>
      </c>
      <c r="CU16" s="332" t="str">
        <f>IF(AF16&lt;&gt;"",ScoreTable!$B$23,"")</f>
        <v/>
      </c>
      <c r="CV16" s="332" t="str">
        <f>IF(AG16&lt;&gt;"",ScoreTable!$C$23,"")</f>
        <v/>
      </c>
      <c r="CW16" s="332" t="str">
        <f>IF(AH16&lt;&gt;"",ScoreTable!$B$24,"")</f>
        <v/>
      </c>
      <c r="CX16" s="332" t="str">
        <f>IF(AI16&lt;&gt;"",ScoreTable!$C$24,"")</f>
        <v/>
      </c>
      <c r="CY16" s="332" t="str">
        <f>IF(AJ16&lt;&gt;"",ScoreTable!$B$25,"")</f>
        <v/>
      </c>
      <c r="CZ16" s="332" t="str">
        <f>IF(AK16&lt;&gt;"",ScoreTable!$C$25,"")</f>
        <v/>
      </c>
      <c r="DA16" s="332" t="str">
        <f>IF(AL16&lt;&gt;"",ScoreTable!$B$26,"")</f>
        <v/>
      </c>
      <c r="DB16" s="332" t="str">
        <f>IF(AM16&lt;&gt;"",ScoreTable!$C$26,"")</f>
        <v/>
      </c>
      <c r="DC16" s="332" t="str">
        <f>IF(AN16&lt;&gt;"",ScoreTable!$B$27,"")</f>
        <v/>
      </c>
      <c r="DD16" s="332" t="str">
        <f>IF(AO16&lt;&gt;"",ScoreTable!$C$27,"")</f>
        <v/>
      </c>
      <c r="DE16" s="332" t="str">
        <f>IF(AP16&lt;&gt;"",ScoreTable!$B$28,"")</f>
        <v/>
      </c>
      <c r="DF16" s="332" t="str">
        <f>IF(AQ16&lt;&gt;"",ScoreTable!$C$28,"")</f>
        <v/>
      </c>
      <c r="DG16" s="332" t="str">
        <f>IF(AR16&lt;&gt;"",ScoreTable!$B$29,"")</f>
        <v/>
      </c>
      <c r="DH16" s="332" t="str">
        <f>IF(AS16&lt;&gt;"",ScoreTable!$C$29,"")</f>
        <v/>
      </c>
      <c r="DI16" s="332" t="str">
        <f>IF(AT16&lt;&gt;"",ScoreTable!$B$30,"")</f>
        <v/>
      </c>
      <c r="DJ16" s="332" t="str">
        <f>IF(AU16&lt;&gt;"",ScoreTable!$C$30,"")</f>
        <v/>
      </c>
      <c r="DK16" s="332" t="str">
        <f>IF(AV16&lt;&gt;"",ScoreTable!$B$31,"")</f>
        <v/>
      </c>
      <c r="DL16" s="332" t="str">
        <f>IF(AW16&lt;&gt;"",ScoreTable!$C$31,"")</f>
        <v/>
      </c>
      <c r="DM16" s="332" t="str">
        <f>IF(AX16&lt;&gt;"",ScoreTable!$B$32,"")</f>
        <v/>
      </c>
      <c r="DN16" s="346" t="str">
        <f>IF(AY16&lt;&gt;"",ScoreTable!$C$32,"")</f>
        <v/>
      </c>
      <c r="DO16" s="338" t="str">
        <f>IF(AZ16&lt;&gt;"",ScoreTable!$B$34,"")</f>
        <v/>
      </c>
      <c r="DP16" s="332" t="str">
        <f>IF(BA16&lt;&gt;"",ScoreTable!$C$34,"")</f>
        <v/>
      </c>
      <c r="DQ16" s="332" t="str">
        <f>IF(BB16&lt;&gt;"",ScoreTable!$B$35,"")</f>
        <v/>
      </c>
      <c r="DR16" s="339" t="str">
        <f>IF(BC16&lt;&gt;"",ScoreTable!$C$35,"")</f>
        <v/>
      </c>
      <c r="DS16" s="338" t="str">
        <f>IF(BD16&lt;&gt;"",ScoreTable!$B$37,"")</f>
        <v/>
      </c>
      <c r="DT16" s="332" t="str">
        <f>IF(BE16&lt;&gt;"",ScoreTable!$C$37,"")</f>
        <v/>
      </c>
      <c r="DU16" s="332" t="str">
        <f>IF(BF16&lt;&gt;"",ScoreTable!$B$38,"")</f>
        <v/>
      </c>
      <c r="DV16" s="332" t="str">
        <f>IF(BG16&lt;&gt;"",ScoreTable!$C$38,"")</f>
        <v/>
      </c>
      <c r="DW16" s="332" t="str">
        <f>IF(BH16&lt;&gt;"",ScoreTable!$B$39,"")</f>
        <v/>
      </c>
      <c r="DX16" s="339" t="str">
        <f>IF(BI16&lt;&gt;"",ScoreTable!$C$39,"")</f>
        <v/>
      </c>
      <c r="DY16" s="338" t="str">
        <f>IF(BJ16&lt;&gt;"",ScoreTable!$B$3,"")</f>
        <v/>
      </c>
      <c r="DZ16" s="332" t="str">
        <f>IF(BK16&lt;&gt;"",ScoreTable!$C$3,"")</f>
        <v/>
      </c>
      <c r="EA16" s="332" t="str">
        <f>IF(BL16&lt;&gt;"",ScoreTable!$B$4,"")</f>
        <v/>
      </c>
      <c r="EB16" s="332" t="str">
        <f>IF(BM16&lt;&gt;"",ScoreTable!$C$4,"")</f>
        <v/>
      </c>
      <c r="EC16" s="332" t="str">
        <f>IF(BN16&lt;&gt;"",ScoreTable!$B$5,"")</f>
        <v/>
      </c>
      <c r="ED16" s="332" t="str">
        <f>IF(BO16&lt;&gt;"",ScoreTable!$C$5,"")</f>
        <v/>
      </c>
      <c r="EE16" s="332" t="str">
        <f>IF(BP16&lt;&gt;"",ScoreTable!$B$6,"")</f>
        <v/>
      </c>
      <c r="EF16" s="339" t="str">
        <f>IF(BQ16&lt;&gt;"",ScoreTable!$C$6,"")</f>
        <v/>
      </c>
      <c r="EG16" s="353" t="str">
        <f t="shared" si="28"/>
        <v/>
      </c>
    </row>
    <row r="17" spans="1:137" x14ac:dyDescent="0.2">
      <c r="A17">
        <v>13</v>
      </c>
      <c r="B17" s="328"/>
      <c r="C17" s="336" t="str">
        <f>Section4.c!C17</f>
        <v/>
      </c>
      <c r="D17" s="338"/>
      <c r="E17" s="332"/>
      <c r="F17" s="332"/>
      <c r="G17" s="332"/>
      <c r="H17" s="332"/>
      <c r="I17" s="339"/>
      <c r="J17" s="338"/>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9"/>
      <c r="AZ17" s="338"/>
      <c r="BA17" s="332"/>
      <c r="BB17" s="332"/>
      <c r="BC17" s="346"/>
      <c r="BD17" s="338"/>
      <c r="BE17" s="332"/>
      <c r="BF17" s="332"/>
      <c r="BG17" s="332"/>
      <c r="BH17" s="332"/>
      <c r="BI17" s="339"/>
      <c r="BJ17" s="337"/>
      <c r="BK17" s="332"/>
      <c r="BL17" s="332"/>
      <c r="BM17" s="332"/>
      <c r="BN17" s="332"/>
      <c r="BO17" s="332"/>
      <c r="BP17" s="332"/>
      <c r="BQ17" s="339"/>
      <c r="BR17" s="374"/>
      <c r="BS17" s="338" t="str">
        <f>IF(D17&lt;&gt;"",ScoreTable!$B$8,"")</f>
        <v/>
      </c>
      <c r="BT17" s="332" t="str">
        <f>IF(E17&lt;&gt;"",ScoreTable!$C$8,"")</f>
        <v/>
      </c>
      <c r="BU17" s="337" t="str">
        <f>IF(F17&lt;&gt;"",ScoreTable!B21,"")</f>
        <v/>
      </c>
      <c r="BV17" s="332" t="str">
        <f>IF(G17&lt;&gt;"",ScoreTable!C21,"")</f>
        <v/>
      </c>
      <c r="BW17" s="337" t="str">
        <f>IF(H17&lt;&gt;"",ScoreTable!B22,"")</f>
        <v/>
      </c>
      <c r="BX17" s="339" t="str">
        <f>IF(I17&lt;&gt;"",ScoreTable!$C$10,"")</f>
        <v/>
      </c>
      <c r="BY17" s="338" t="str">
        <f>IF(J17&lt;&gt;"",ScoreTable!$B$12,"")</f>
        <v/>
      </c>
      <c r="BZ17" s="332" t="str">
        <f>IF(K17&lt;&gt;"",ScoreTable!$C$12,"")</f>
        <v/>
      </c>
      <c r="CA17" s="332" t="str">
        <f>IF(L17&lt;&gt;"",ScoreTable!$B$13,"")</f>
        <v/>
      </c>
      <c r="CB17" s="332" t="str">
        <f>IF(M17&lt;&gt;"",ScoreTable!$C$13,"")</f>
        <v/>
      </c>
      <c r="CC17" s="332" t="str">
        <f>IF(N17&lt;&gt;"",ScoreTable!$B$14,"")</f>
        <v/>
      </c>
      <c r="CD17" s="332" t="str">
        <f>IF(O17&lt;&gt;"",ScoreTable!$C$14,"")</f>
        <v/>
      </c>
      <c r="CE17" s="332" t="str">
        <f>IF(P17&lt;&gt;"",ScoreTable!$B$15,"")</f>
        <v/>
      </c>
      <c r="CF17" s="332" t="str">
        <f>IF(Q17&lt;&gt;"",ScoreTable!$C$15,"")</f>
        <v/>
      </c>
      <c r="CG17" s="332" t="str">
        <f>IF(R17&lt;&gt;"",ScoreTable!$B$16,"")</f>
        <v/>
      </c>
      <c r="CH17" s="332" t="str">
        <f>IF(S17&lt;&gt;"",ScoreTable!$C$16,"")</f>
        <v/>
      </c>
      <c r="CI17" s="332" t="str">
        <f>IF(T17&lt;&gt;"",ScoreTable!$B$17,"")</f>
        <v/>
      </c>
      <c r="CJ17" s="332" t="str">
        <f>IF(U17&lt;&gt;"",ScoreTable!$C$17,"")</f>
        <v/>
      </c>
      <c r="CK17" s="332" t="str">
        <f>IF(V17&lt;&gt;"",ScoreTable!$B$18,"")</f>
        <v/>
      </c>
      <c r="CL17" s="332" t="str">
        <f>IF(W17&lt;&gt;"",ScoreTable!$C$18,"")</f>
        <v/>
      </c>
      <c r="CM17" s="332" t="str">
        <f>IF(X17&lt;&gt;"",ScoreTable!$B$19,"")</f>
        <v/>
      </c>
      <c r="CN17" s="332" t="str">
        <f>IF(Y17&lt;&gt;"",ScoreTable!$C$19,"")</f>
        <v/>
      </c>
      <c r="CO17" s="332" t="str">
        <f>IF(Z17&lt;&gt;"",ScoreTable!$B$20,"")</f>
        <v/>
      </c>
      <c r="CP17" s="332" t="str">
        <f>IF(AA17&lt;&gt;"",ScoreTable!$C$20,"")</f>
        <v/>
      </c>
      <c r="CQ17" s="332" t="str">
        <f>IF(AB17&lt;&gt;"",ScoreTable!$B$21,"")</f>
        <v/>
      </c>
      <c r="CR17" s="332" t="str">
        <f>IF(AC17&lt;&gt;"",ScoreTable!$C$21,"")</f>
        <v/>
      </c>
      <c r="CS17" s="332" t="str">
        <f>IF(AD17&lt;&gt;"",ScoreTable!$B$22,"")</f>
        <v/>
      </c>
      <c r="CT17" s="332" t="str">
        <f>IF(AE17&lt;&gt;"",ScoreTable!$C$22,"")</f>
        <v/>
      </c>
      <c r="CU17" s="332" t="str">
        <f>IF(AF17&lt;&gt;"",ScoreTable!$B$23,"")</f>
        <v/>
      </c>
      <c r="CV17" s="332" t="str">
        <f>IF(AG17&lt;&gt;"",ScoreTable!$C$23,"")</f>
        <v/>
      </c>
      <c r="CW17" s="332" t="str">
        <f>IF(AH17&lt;&gt;"",ScoreTable!$B$24,"")</f>
        <v/>
      </c>
      <c r="CX17" s="332" t="str">
        <f>IF(AI17&lt;&gt;"",ScoreTable!$C$24,"")</f>
        <v/>
      </c>
      <c r="CY17" s="332" t="str">
        <f>IF(AJ17&lt;&gt;"",ScoreTable!$B$25,"")</f>
        <v/>
      </c>
      <c r="CZ17" s="332" t="str">
        <f>IF(AK17&lt;&gt;"",ScoreTable!$C$25,"")</f>
        <v/>
      </c>
      <c r="DA17" s="332" t="str">
        <f>IF(AL17&lt;&gt;"",ScoreTable!$B$26,"")</f>
        <v/>
      </c>
      <c r="DB17" s="332" t="str">
        <f>IF(AM17&lt;&gt;"",ScoreTable!$C$26,"")</f>
        <v/>
      </c>
      <c r="DC17" s="332" t="str">
        <f>IF(AN17&lt;&gt;"",ScoreTable!$B$27,"")</f>
        <v/>
      </c>
      <c r="DD17" s="332" t="str">
        <f>IF(AO17&lt;&gt;"",ScoreTable!$C$27,"")</f>
        <v/>
      </c>
      <c r="DE17" s="332" t="str">
        <f>IF(AP17&lt;&gt;"",ScoreTable!$B$28,"")</f>
        <v/>
      </c>
      <c r="DF17" s="332" t="str">
        <f>IF(AQ17&lt;&gt;"",ScoreTable!$C$28,"")</f>
        <v/>
      </c>
      <c r="DG17" s="332" t="str">
        <f>IF(AR17&lt;&gt;"",ScoreTable!$B$29,"")</f>
        <v/>
      </c>
      <c r="DH17" s="332" t="str">
        <f>IF(AS17&lt;&gt;"",ScoreTable!$C$29,"")</f>
        <v/>
      </c>
      <c r="DI17" s="332" t="str">
        <f>IF(AT17&lt;&gt;"",ScoreTable!$B$30,"")</f>
        <v/>
      </c>
      <c r="DJ17" s="332" t="str">
        <f>IF(AU17&lt;&gt;"",ScoreTable!$C$30,"")</f>
        <v/>
      </c>
      <c r="DK17" s="332" t="str">
        <f>IF(AV17&lt;&gt;"",ScoreTable!$B$31,"")</f>
        <v/>
      </c>
      <c r="DL17" s="332" t="str">
        <f>IF(AW17&lt;&gt;"",ScoreTable!$C$31,"")</f>
        <v/>
      </c>
      <c r="DM17" s="332" t="str">
        <f>IF(AX17&lt;&gt;"",ScoreTable!$B$32,"")</f>
        <v/>
      </c>
      <c r="DN17" s="346" t="str">
        <f>IF(AY17&lt;&gt;"",ScoreTable!$C$32,"")</f>
        <v/>
      </c>
      <c r="DO17" s="338" t="str">
        <f>IF(AZ17&lt;&gt;"",ScoreTable!$B$34,"")</f>
        <v/>
      </c>
      <c r="DP17" s="332" t="str">
        <f>IF(BA17&lt;&gt;"",ScoreTable!$C$34,"")</f>
        <v/>
      </c>
      <c r="DQ17" s="332" t="str">
        <f>IF(BB17&lt;&gt;"",ScoreTable!$B$35,"")</f>
        <v/>
      </c>
      <c r="DR17" s="339" t="str">
        <f>IF(BC17&lt;&gt;"",ScoreTable!$C$35,"")</f>
        <v/>
      </c>
      <c r="DS17" s="338" t="str">
        <f>IF(BD17&lt;&gt;"",ScoreTable!$B$37,"")</f>
        <v/>
      </c>
      <c r="DT17" s="332" t="str">
        <f>IF(BE17&lt;&gt;"",ScoreTable!$C$37,"")</f>
        <v/>
      </c>
      <c r="DU17" s="332" t="str">
        <f>IF(BF17&lt;&gt;"",ScoreTable!$B$38,"")</f>
        <v/>
      </c>
      <c r="DV17" s="332" t="str">
        <f>IF(BG17&lt;&gt;"",ScoreTable!$C$38,"")</f>
        <v/>
      </c>
      <c r="DW17" s="332" t="str">
        <f>IF(BH17&lt;&gt;"",ScoreTable!$B$39,"")</f>
        <v/>
      </c>
      <c r="DX17" s="339" t="str">
        <f>IF(BI17&lt;&gt;"",ScoreTable!$C$39,"")</f>
        <v/>
      </c>
      <c r="DY17" s="338" t="str">
        <f>IF(BJ17&lt;&gt;"",ScoreTable!$B$3,"")</f>
        <v/>
      </c>
      <c r="DZ17" s="332" t="str">
        <f>IF(BK17&lt;&gt;"",ScoreTable!$C$3,"")</f>
        <v/>
      </c>
      <c r="EA17" s="332" t="str">
        <f>IF(BL17&lt;&gt;"",ScoreTable!$B$4,"")</f>
        <v/>
      </c>
      <c r="EB17" s="332" t="str">
        <f>IF(BM17&lt;&gt;"",ScoreTable!$C$4,"")</f>
        <v/>
      </c>
      <c r="EC17" s="332" t="str">
        <f>IF(BN17&lt;&gt;"",ScoreTable!$B$5,"")</f>
        <v/>
      </c>
      <c r="ED17" s="332" t="str">
        <f>IF(BO17&lt;&gt;"",ScoreTable!$C$5,"")</f>
        <v/>
      </c>
      <c r="EE17" s="332" t="str">
        <f>IF(BP17&lt;&gt;"",ScoreTable!$B$6,"")</f>
        <v/>
      </c>
      <c r="EF17" s="339" t="str">
        <f>IF(BQ17&lt;&gt;"",ScoreTable!$C$6,"")</f>
        <v/>
      </c>
      <c r="EG17" s="353" t="str">
        <f t="shared" si="28"/>
        <v/>
      </c>
    </row>
    <row r="18" spans="1:137" x14ac:dyDescent="0.2">
      <c r="A18">
        <v>14</v>
      </c>
      <c r="B18" s="328"/>
      <c r="C18" s="336" t="str">
        <f>Section4.c!C18</f>
        <v/>
      </c>
      <c r="D18" s="338"/>
      <c r="E18" s="332"/>
      <c r="F18" s="332"/>
      <c r="G18" s="332"/>
      <c r="H18" s="332"/>
      <c r="I18" s="339"/>
      <c r="J18" s="338"/>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9"/>
      <c r="AZ18" s="338"/>
      <c r="BA18" s="332"/>
      <c r="BB18" s="332"/>
      <c r="BC18" s="346"/>
      <c r="BD18" s="338"/>
      <c r="BE18" s="332"/>
      <c r="BF18" s="332"/>
      <c r="BG18" s="332"/>
      <c r="BH18" s="332"/>
      <c r="BI18" s="339"/>
      <c r="BJ18" s="337"/>
      <c r="BK18" s="332"/>
      <c r="BL18" s="332"/>
      <c r="BM18" s="332"/>
      <c r="BN18" s="332"/>
      <c r="BO18" s="332"/>
      <c r="BP18" s="332"/>
      <c r="BQ18" s="339"/>
      <c r="BR18" s="374"/>
      <c r="BS18" s="338" t="str">
        <f>IF(D18&lt;&gt;"",ScoreTable!$B$8,"")</f>
        <v/>
      </c>
      <c r="BT18" s="332" t="str">
        <f>IF(E18&lt;&gt;"",ScoreTable!$C$8,"")</f>
        <v/>
      </c>
      <c r="BU18" s="337" t="str">
        <f>IF(F18&lt;&gt;"",ScoreTable!B22,"")</f>
        <v/>
      </c>
      <c r="BV18" s="332" t="str">
        <f>IF(G18&lt;&gt;"",ScoreTable!C22,"")</f>
        <v/>
      </c>
      <c r="BW18" s="337" t="str">
        <f>IF(H18&lt;&gt;"",ScoreTable!B23,"")</f>
        <v/>
      </c>
      <c r="BX18" s="339" t="str">
        <f>IF(I18&lt;&gt;"",ScoreTable!$C$10,"")</f>
        <v/>
      </c>
      <c r="BY18" s="338" t="str">
        <f>IF(J18&lt;&gt;"",ScoreTable!$B$12,"")</f>
        <v/>
      </c>
      <c r="BZ18" s="332" t="str">
        <f>IF(K18&lt;&gt;"",ScoreTable!$C$12,"")</f>
        <v/>
      </c>
      <c r="CA18" s="332" t="str">
        <f>IF(L18&lt;&gt;"",ScoreTable!$B$13,"")</f>
        <v/>
      </c>
      <c r="CB18" s="332" t="str">
        <f>IF(M18&lt;&gt;"",ScoreTable!$C$13,"")</f>
        <v/>
      </c>
      <c r="CC18" s="332" t="str">
        <f>IF(N18&lt;&gt;"",ScoreTable!$B$14,"")</f>
        <v/>
      </c>
      <c r="CD18" s="332" t="str">
        <f>IF(O18&lt;&gt;"",ScoreTable!$C$14,"")</f>
        <v/>
      </c>
      <c r="CE18" s="332" t="str">
        <f>IF(P18&lt;&gt;"",ScoreTable!$B$15,"")</f>
        <v/>
      </c>
      <c r="CF18" s="332" t="str">
        <f>IF(Q18&lt;&gt;"",ScoreTable!$C$15,"")</f>
        <v/>
      </c>
      <c r="CG18" s="332" t="str">
        <f>IF(R18&lt;&gt;"",ScoreTable!$B$16,"")</f>
        <v/>
      </c>
      <c r="CH18" s="332" t="str">
        <f>IF(S18&lt;&gt;"",ScoreTable!$C$16,"")</f>
        <v/>
      </c>
      <c r="CI18" s="332" t="str">
        <f>IF(T18&lt;&gt;"",ScoreTable!$B$17,"")</f>
        <v/>
      </c>
      <c r="CJ18" s="332" t="str">
        <f>IF(U18&lt;&gt;"",ScoreTable!$C$17,"")</f>
        <v/>
      </c>
      <c r="CK18" s="332" t="str">
        <f>IF(V18&lt;&gt;"",ScoreTable!$B$18,"")</f>
        <v/>
      </c>
      <c r="CL18" s="332" t="str">
        <f>IF(W18&lt;&gt;"",ScoreTable!$C$18,"")</f>
        <v/>
      </c>
      <c r="CM18" s="332" t="str">
        <f>IF(X18&lt;&gt;"",ScoreTable!$B$19,"")</f>
        <v/>
      </c>
      <c r="CN18" s="332" t="str">
        <f>IF(Y18&lt;&gt;"",ScoreTable!$C$19,"")</f>
        <v/>
      </c>
      <c r="CO18" s="332" t="str">
        <f>IF(Z18&lt;&gt;"",ScoreTable!$B$20,"")</f>
        <v/>
      </c>
      <c r="CP18" s="332" t="str">
        <f>IF(AA18&lt;&gt;"",ScoreTable!$C$20,"")</f>
        <v/>
      </c>
      <c r="CQ18" s="332" t="str">
        <f>IF(AB18&lt;&gt;"",ScoreTable!$B$21,"")</f>
        <v/>
      </c>
      <c r="CR18" s="332" t="str">
        <f>IF(AC18&lt;&gt;"",ScoreTable!$C$21,"")</f>
        <v/>
      </c>
      <c r="CS18" s="332" t="str">
        <f>IF(AD18&lt;&gt;"",ScoreTable!$B$22,"")</f>
        <v/>
      </c>
      <c r="CT18" s="332" t="str">
        <f>IF(AE18&lt;&gt;"",ScoreTable!$C$22,"")</f>
        <v/>
      </c>
      <c r="CU18" s="332" t="str">
        <f>IF(AF18&lt;&gt;"",ScoreTable!$B$23,"")</f>
        <v/>
      </c>
      <c r="CV18" s="332" t="str">
        <f>IF(AG18&lt;&gt;"",ScoreTable!$C$23,"")</f>
        <v/>
      </c>
      <c r="CW18" s="332" t="str">
        <f>IF(AH18&lt;&gt;"",ScoreTable!$B$24,"")</f>
        <v/>
      </c>
      <c r="CX18" s="332" t="str">
        <f>IF(AI18&lt;&gt;"",ScoreTable!$C$24,"")</f>
        <v/>
      </c>
      <c r="CY18" s="332" t="str">
        <f>IF(AJ18&lt;&gt;"",ScoreTable!$B$25,"")</f>
        <v/>
      </c>
      <c r="CZ18" s="332" t="str">
        <f>IF(AK18&lt;&gt;"",ScoreTable!$C$25,"")</f>
        <v/>
      </c>
      <c r="DA18" s="332" t="str">
        <f>IF(AL18&lt;&gt;"",ScoreTable!$B$26,"")</f>
        <v/>
      </c>
      <c r="DB18" s="332" t="str">
        <f>IF(AM18&lt;&gt;"",ScoreTable!$C$26,"")</f>
        <v/>
      </c>
      <c r="DC18" s="332" t="str">
        <f>IF(AN18&lt;&gt;"",ScoreTable!$B$27,"")</f>
        <v/>
      </c>
      <c r="DD18" s="332" t="str">
        <f>IF(AO18&lt;&gt;"",ScoreTable!$C$27,"")</f>
        <v/>
      </c>
      <c r="DE18" s="332" t="str">
        <f>IF(AP18&lt;&gt;"",ScoreTable!$B$28,"")</f>
        <v/>
      </c>
      <c r="DF18" s="332" t="str">
        <f>IF(AQ18&lt;&gt;"",ScoreTable!$C$28,"")</f>
        <v/>
      </c>
      <c r="DG18" s="332" t="str">
        <f>IF(AR18&lt;&gt;"",ScoreTable!$B$29,"")</f>
        <v/>
      </c>
      <c r="DH18" s="332" t="str">
        <f>IF(AS18&lt;&gt;"",ScoreTable!$C$29,"")</f>
        <v/>
      </c>
      <c r="DI18" s="332" t="str">
        <f>IF(AT18&lt;&gt;"",ScoreTable!$B$30,"")</f>
        <v/>
      </c>
      <c r="DJ18" s="332" t="str">
        <f>IF(AU18&lt;&gt;"",ScoreTable!$C$30,"")</f>
        <v/>
      </c>
      <c r="DK18" s="332" t="str">
        <f>IF(AV18&lt;&gt;"",ScoreTable!$B$31,"")</f>
        <v/>
      </c>
      <c r="DL18" s="332" t="str">
        <f>IF(AW18&lt;&gt;"",ScoreTable!$C$31,"")</f>
        <v/>
      </c>
      <c r="DM18" s="332" t="str">
        <f>IF(AX18&lt;&gt;"",ScoreTable!$B$32,"")</f>
        <v/>
      </c>
      <c r="DN18" s="346" t="str">
        <f>IF(AY18&lt;&gt;"",ScoreTable!$C$32,"")</f>
        <v/>
      </c>
      <c r="DO18" s="338" t="str">
        <f>IF(AZ18&lt;&gt;"",ScoreTable!$B$34,"")</f>
        <v/>
      </c>
      <c r="DP18" s="332" t="str">
        <f>IF(BA18&lt;&gt;"",ScoreTable!$C$34,"")</f>
        <v/>
      </c>
      <c r="DQ18" s="332" t="str">
        <f>IF(BB18&lt;&gt;"",ScoreTable!$B$35,"")</f>
        <v/>
      </c>
      <c r="DR18" s="339" t="str">
        <f>IF(BC18&lt;&gt;"",ScoreTable!$C$35,"")</f>
        <v/>
      </c>
      <c r="DS18" s="338" t="str">
        <f>IF(BD18&lt;&gt;"",ScoreTable!$B$37,"")</f>
        <v/>
      </c>
      <c r="DT18" s="332" t="str">
        <f>IF(BE18&lt;&gt;"",ScoreTable!$C$37,"")</f>
        <v/>
      </c>
      <c r="DU18" s="332" t="str">
        <f>IF(BF18&lt;&gt;"",ScoreTable!$B$38,"")</f>
        <v/>
      </c>
      <c r="DV18" s="332" t="str">
        <f>IF(BG18&lt;&gt;"",ScoreTable!$C$38,"")</f>
        <v/>
      </c>
      <c r="DW18" s="332" t="str">
        <f>IF(BH18&lt;&gt;"",ScoreTable!$B$39,"")</f>
        <v/>
      </c>
      <c r="DX18" s="339" t="str">
        <f>IF(BI18&lt;&gt;"",ScoreTable!$C$39,"")</f>
        <v/>
      </c>
      <c r="DY18" s="338" t="str">
        <f>IF(BJ18&lt;&gt;"",ScoreTable!$B$3,"")</f>
        <v/>
      </c>
      <c r="DZ18" s="332" t="str">
        <f>IF(BK18&lt;&gt;"",ScoreTable!$C$3,"")</f>
        <v/>
      </c>
      <c r="EA18" s="332" t="str">
        <f>IF(BL18&lt;&gt;"",ScoreTable!$B$4,"")</f>
        <v/>
      </c>
      <c r="EB18" s="332" t="str">
        <f>IF(BM18&lt;&gt;"",ScoreTable!$C$4,"")</f>
        <v/>
      </c>
      <c r="EC18" s="332" t="str">
        <f>IF(BN18&lt;&gt;"",ScoreTable!$B$5,"")</f>
        <v/>
      </c>
      <c r="ED18" s="332" t="str">
        <f>IF(BO18&lt;&gt;"",ScoreTable!$C$5,"")</f>
        <v/>
      </c>
      <c r="EE18" s="332" t="str">
        <f>IF(BP18&lt;&gt;"",ScoreTable!$B$6,"")</f>
        <v/>
      </c>
      <c r="EF18" s="339" t="str">
        <f>IF(BQ18&lt;&gt;"",ScoreTable!$C$6,"")</f>
        <v/>
      </c>
      <c r="EG18" s="353" t="str">
        <f t="shared" si="28"/>
        <v/>
      </c>
    </row>
    <row r="19" spans="1:137" x14ac:dyDescent="0.2">
      <c r="A19">
        <v>15</v>
      </c>
      <c r="B19" s="328"/>
      <c r="C19" s="336" t="str">
        <f>Section4.c!C19</f>
        <v/>
      </c>
      <c r="D19" s="338"/>
      <c r="E19" s="332"/>
      <c r="F19" s="332"/>
      <c r="G19" s="332"/>
      <c r="H19" s="332"/>
      <c r="I19" s="339"/>
      <c r="J19" s="338"/>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9"/>
      <c r="AZ19" s="338"/>
      <c r="BA19" s="332"/>
      <c r="BB19" s="332"/>
      <c r="BC19" s="346"/>
      <c r="BD19" s="338"/>
      <c r="BE19" s="332"/>
      <c r="BF19" s="332"/>
      <c r="BG19" s="332"/>
      <c r="BH19" s="332"/>
      <c r="BI19" s="339"/>
      <c r="BJ19" s="337"/>
      <c r="BK19" s="332"/>
      <c r="BL19" s="332"/>
      <c r="BM19" s="332"/>
      <c r="BN19" s="332"/>
      <c r="BO19" s="332"/>
      <c r="BP19" s="332"/>
      <c r="BQ19" s="339"/>
      <c r="BR19" s="374"/>
      <c r="BS19" s="338" t="str">
        <f>IF(D19&lt;&gt;"",ScoreTable!$B$8,"")</f>
        <v/>
      </c>
      <c r="BT19" s="332" t="str">
        <f>IF(E19&lt;&gt;"",ScoreTable!$C$8,"")</f>
        <v/>
      </c>
      <c r="BU19" s="337" t="str">
        <f>IF(F19&lt;&gt;"",ScoreTable!B23,"")</f>
        <v/>
      </c>
      <c r="BV19" s="332" t="str">
        <f>IF(G19&lt;&gt;"",ScoreTable!C23,"")</f>
        <v/>
      </c>
      <c r="BW19" s="337" t="str">
        <f>IF(H19&lt;&gt;"",ScoreTable!B24,"")</f>
        <v/>
      </c>
      <c r="BX19" s="339" t="str">
        <f>IF(I19&lt;&gt;"",ScoreTable!$C$10,"")</f>
        <v/>
      </c>
      <c r="BY19" s="338" t="str">
        <f>IF(J19&lt;&gt;"",ScoreTable!$B$12,"")</f>
        <v/>
      </c>
      <c r="BZ19" s="332" t="str">
        <f>IF(K19&lt;&gt;"",ScoreTable!$C$12,"")</f>
        <v/>
      </c>
      <c r="CA19" s="332" t="str">
        <f>IF(L19&lt;&gt;"",ScoreTable!$B$13,"")</f>
        <v/>
      </c>
      <c r="CB19" s="332" t="str">
        <f>IF(M19&lt;&gt;"",ScoreTable!$C$13,"")</f>
        <v/>
      </c>
      <c r="CC19" s="332" t="str">
        <f>IF(N19&lt;&gt;"",ScoreTable!$B$14,"")</f>
        <v/>
      </c>
      <c r="CD19" s="332" t="str">
        <f>IF(O19&lt;&gt;"",ScoreTable!$C$14,"")</f>
        <v/>
      </c>
      <c r="CE19" s="332" t="str">
        <f>IF(P19&lt;&gt;"",ScoreTable!$B$15,"")</f>
        <v/>
      </c>
      <c r="CF19" s="332" t="str">
        <f>IF(Q19&lt;&gt;"",ScoreTable!$C$15,"")</f>
        <v/>
      </c>
      <c r="CG19" s="332" t="str">
        <f>IF(R19&lt;&gt;"",ScoreTable!$B$16,"")</f>
        <v/>
      </c>
      <c r="CH19" s="332" t="str">
        <f>IF(S19&lt;&gt;"",ScoreTable!$C$16,"")</f>
        <v/>
      </c>
      <c r="CI19" s="332" t="str">
        <f>IF(T19&lt;&gt;"",ScoreTable!$B$17,"")</f>
        <v/>
      </c>
      <c r="CJ19" s="332" t="str">
        <f>IF(U19&lt;&gt;"",ScoreTable!$C$17,"")</f>
        <v/>
      </c>
      <c r="CK19" s="332" t="str">
        <f>IF(V19&lt;&gt;"",ScoreTable!$B$18,"")</f>
        <v/>
      </c>
      <c r="CL19" s="332" t="str">
        <f>IF(W19&lt;&gt;"",ScoreTable!$C$18,"")</f>
        <v/>
      </c>
      <c r="CM19" s="332" t="str">
        <f>IF(X19&lt;&gt;"",ScoreTable!$B$19,"")</f>
        <v/>
      </c>
      <c r="CN19" s="332" t="str">
        <f>IF(Y19&lt;&gt;"",ScoreTable!$C$19,"")</f>
        <v/>
      </c>
      <c r="CO19" s="332" t="str">
        <f>IF(Z19&lt;&gt;"",ScoreTable!$B$20,"")</f>
        <v/>
      </c>
      <c r="CP19" s="332" t="str">
        <f>IF(AA19&lt;&gt;"",ScoreTable!$C$20,"")</f>
        <v/>
      </c>
      <c r="CQ19" s="332" t="str">
        <f>IF(AB19&lt;&gt;"",ScoreTable!$B$21,"")</f>
        <v/>
      </c>
      <c r="CR19" s="332" t="str">
        <f>IF(AC19&lt;&gt;"",ScoreTable!$C$21,"")</f>
        <v/>
      </c>
      <c r="CS19" s="332" t="str">
        <f>IF(AD19&lt;&gt;"",ScoreTable!$B$22,"")</f>
        <v/>
      </c>
      <c r="CT19" s="332" t="str">
        <f>IF(AE19&lt;&gt;"",ScoreTable!$C$22,"")</f>
        <v/>
      </c>
      <c r="CU19" s="332" t="str">
        <f>IF(AF19&lt;&gt;"",ScoreTable!$B$23,"")</f>
        <v/>
      </c>
      <c r="CV19" s="332" t="str">
        <f>IF(AG19&lt;&gt;"",ScoreTable!$C$23,"")</f>
        <v/>
      </c>
      <c r="CW19" s="332" t="str">
        <f>IF(AH19&lt;&gt;"",ScoreTable!$B$24,"")</f>
        <v/>
      </c>
      <c r="CX19" s="332" t="str">
        <f>IF(AI19&lt;&gt;"",ScoreTable!$C$24,"")</f>
        <v/>
      </c>
      <c r="CY19" s="332" t="str">
        <f>IF(AJ19&lt;&gt;"",ScoreTable!$B$25,"")</f>
        <v/>
      </c>
      <c r="CZ19" s="332" t="str">
        <f>IF(AK19&lt;&gt;"",ScoreTable!$C$25,"")</f>
        <v/>
      </c>
      <c r="DA19" s="332" t="str">
        <f>IF(AL19&lt;&gt;"",ScoreTable!$B$26,"")</f>
        <v/>
      </c>
      <c r="DB19" s="332" t="str">
        <f>IF(AM19&lt;&gt;"",ScoreTable!$C$26,"")</f>
        <v/>
      </c>
      <c r="DC19" s="332" t="str">
        <f>IF(AN19&lt;&gt;"",ScoreTable!$B$27,"")</f>
        <v/>
      </c>
      <c r="DD19" s="332" t="str">
        <f>IF(AO19&lt;&gt;"",ScoreTable!$C$27,"")</f>
        <v/>
      </c>
      <c r="DE19" s="332" t="str">
        <f>IF(AP19&lt;&gt;"",ScoreTable!$B$28,"")</f>
        <v/>
      </c>
      <c r="DF19" s="332" t="str">
        <f>IF(AQ19&lt;&gt;"",ScoreTable!$C$28,"")</f>
        <v/>
      </c>
      <c r="DG19" s="332" t="str">
        <f>IF(AR19&lt;&gt;"",ScoreTable!$B$29,"")</f>
        <v/>
      </c>
      <c r="DH19" s="332" t="str">
        <f>IF(AS19&lt;&gt;"",ScoreTable!$C$29,"")</f>
        <v/>
      </c>
      <c r="DI19" s="332" t="str">
        <f>IF(AT19&lt;&gt;"",ScoreTable!$B$30,"")</f>
        <v/>
      </c>
      <c r="DJ19" s="332" t="str">
        <f>IF(AU19&lt;&gt;"",ScoreTable!$C$30,"")</f>
        <v/>
      </c>
      <c r="DK19" s="332" t="str">
        <f>IF(AV19&lt;&gt;"",ScoreTable!$B$31,"")</f>
        <v/>
      </c>
      <c r="DL19" s="332" t="str">
        <f>IF(AW19&lt;&gt;"",ScoreTable!$C$31,"")</f>
        <v/>
      </c>
      <c r="DM19" s="332" t="str">
        <f>IF(AX19&lt;&gt;"",ScoreTable!$B$32,"")</f>
        <v/>
      </c>
      <c r="DN19" s="346" t="str">
        <f>IF(AY19&lt;&gt;"",ScoreTable!$C$32,"")</f>
        <v/>
      </c>
      <c r="DO19" s="338" t="str">
        <f>IF(AZ19&lt;&gt;"",ScoreTable!$B$34,"")</f>
        <v/>
      </c>
      <c r="DP19" s="332" t="str">
        <f>IF(BA19&lt;&gt;"",ScoreTable!$C$34,"")</f>
        <v/>
      </c>
      <c r="DQ19" s="332" t="str">
        <f>IF(BB19&lt;&gt;"",ScoreTable!$B$35,"")</f>
        <v/>
      </c>
      <c r="DR19" s="339" t="str">
        <f>IF(BC19&lt;&gt;"",ScoreTable!$C$35,"")</f>
        <v/>
      </c>
      <c r="DS19" s="338" t="str">
        <f>IF(BD19&lt;&gt;"",ScoreTable!$B$37,"")</f>
        <v/>
      </c>
      <c r="DT19" s="332" t="str">
        <f>IF(BE19&lt;&gt;"",ScoreTable!$C$37,"")</f>
        <v/>
      </c>
      <c r="DU19" s="332" t="str">
        <f>IF(BF19&lt;&gt;"",ScoreTable!$B$38,"")</f>
        <v/>
      </c>
      <c r="DV19" s="332" t="str">
        <f>IF(BG19&lt;&gt;"",ScoreTable!$C$38,"")</f>
        <v/>
      </c>
      <c r="DW19" s="332" t="str">
        <f>IF(BH19&lt;&gt;"",ScoreTable!$B$39,"")</f>
        <v/>
      </c>
      <c r="DX19" s="339" t="str">
        <f>IF(BI19&lt;&gt;"",ScoreTable!$C$39,"")</f>
        <v/>
      </c>
      <c r="DY19" s="338" t="str">
        <f>IF(BJ19&lt;&gt;"",ScoreTable!$B$3,"")</f>
        <v/>
      </c>
      <c r="DZ19" s="332" t="str">
        <f>IF(BK19&lt;&gt;"",ScoreTable!$C$3,"")</f>
        <v/>
      </c>
      <c r="EA19" s="332" t="str">
        <f>IF(BL19&lt;&gt;"",ScoreTable!$B$4,"")</f>
        <v/>
      </c>
      <c r="EB19" s="332" t="str">
        <f>IF(BM19&lt;&gt;"",ScoreTable!$C$4,"")</f>
        <v/>
      </c>
      <c r="EC19" s="332" t="str">
        <f>IF(BN19&lt;&gt;"",ScoreTable!$B$5,"")</f>
        <v/>
      </c>
      <c r="ED19" s="332" t="str">
        <f>IF(BO19&lt;&gt;"",ScoreTable!$C$5,"")</f>
        <v/>
      </c>
      <c r="EE19" s="332" t="str">
        <f>IF(BP19&lt;&gt;"",ScoreTable!$B$6,"")</f>
        <v/>
      </c>
      <c r="EF19" s="339" t="str">
        <f>IF(BQ19&lt;&gt;"",ScoreTable!$C$6,"")</f>
        <v/>
      </c>
      <c r="EG19" s="353" t="str">
        <f t="shared" si="28"/>
        <v/>
      </c>
    </row>
    <row r="20" spans="1:137" x14ac:dyDescent="0.2">
      <c r="A20">
        <v>16</v>
      </c>
      <c r="B20" s="328"/>
      <c r="C20" s="336" t="str">
        <f>Section4.c!C20</f>
        <v/>
      </c>
      <c r="D20" s="338"/>
      <c r="E20" s="332"/>
      <c r="F20" s="332"/>
      <c r="G20" s="332"/>
      <c r="H20" s="332"/>
      <c r="I20" s="339"/>
      <c r="J20" s="338"/>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9"/>
      <c r="AZ20" s="338"/>
      <c r="BA20" s="332"/>
      <c r="BB20" s="332"/>
      <c r="BC20" s="346"/>
      <c r="BD20" s="338"/>
      <c r="BE20" s="332"/>
      <c r="BF20" s="332"/>
      <c r="BG20" s="332"/>
      <c r="BH20" s="332"/>
      <c r="BI20" s="339"/>
      <c r="BJ20" s="337"/>
      <c r="BK20" s="332"/>
      <c r="BL20" s="332"/>
      <c r="BM20" s="332"/>
      <c r="BN20" s="332"/>
      <c r="BO20" s="332"/>
      <c r="BP20" s="332"/>
      <c r="BQ20" s="339"/>
      <c r="BR20" s="374"/>
      <c r="BS20" s="338" t="str">
        <f>IF(D20&lt;&gt;"",ScoreTable!$B$8,"")</f>
        <v/>
      </c>
      <c r="BT20" s="332" t="str">
        <f>IF(E20&lt;&gt;"",ScoreTable!$C$8,"")</f>
        <v/>
      </c>
      <c r="BU20" s="337" t="str">
        <f>IF(F20&lt;&gt;"",ScoreTable!B24,"")</f>
        <v/>
      </c>
      <c r="BV20" s="332" t="str">
        <f>IF(G20&lt;&gt;"",ScoreTable!C24,"")</f>
        <v/>
      </c>
      <c r="BW20" s="337" t="str">
        <f>IF(H20&lt;&gt;"",ScoreTable!B25,"")</f>
        <v/>
      </c>
      <c r="BX20" s="339" t="str">
        <f>IF(I20&lt;&gt;"",ScoreTable!$C$10,"")</f>
        <v/>
      </c>
      <c r="BY20" s="338" t="str">
        <f>IF(J20&lt;&gt;"",ScoreTable!$B$12,"")</f>
        <v/>
      </c>
      <c r="BZ20" s="332" t="str">
        <f>IF(K20&lt;&gt;"",ScoreTable!$C$12,"")</f>
        <v/>
      </c>
      <c r="CA20" s="332" t="str">
        <f>IF(L20&lt;&gt;"",ScoreTable!$B$13,"")</f>
        <v/>
      </c>
      <c r="CB20" s="332" t="str">
        <f>IF(M20&lt;&gt;"",ScoreTable!$C$13,"")</f>
        <v/>
      </c>
      <c r="CC20" s="332" t="str">
        <f>IF(N20&lt;&gt;"",ScoreTable!$B$14,"")</f>
        <v/>
      </c>
      <c r="CD20" s="332" t="str">
        <f>IF(O20&lt;&gt;"",ScoreTable!$C$14,"")</f>
        <v/>
      </c>
      <c r="CE20" s="332" t="str">
        <f>IF(P20&lt;&gt;"",ScoreTable!$B$15,"")</f>
        <v/>
      </c>
      <c r="CF20" s="332" t="str">
        <f>IF(Q20&lt;&gt;"",ScoreTable!$C$15,"")</f>
        <v/>
      </c>
      <c r="CG20" s="332" t="str">
        <f>IF(R20&lt;&gt;"",ScoreTable!$B$16,"")</f>
        <v/>
      </c>
      <c r="CH20" s="332" t="str">
        <f>IF(S20&lt;&gt;"",ScoreTable!$C$16,"")</f>
        <v/>
      </c>
      <c r="CI20" s="332" t="str">
        <f>IF(T20&lt;&gt;"",ScoreTable!$B$17,"")</f>
        <v/>
      </c>
      <c r="CJ20" s="332" t="str">
        <f>IF(U20&lt;&gt;"",ScoreTable!$C$17,"")</f>
        <v/>
      </c>
      <c r="CK20" s="332" t="str">
        <f>IF(V20&lt;&gt;"",ScoreTable!$B$18,"")</f>
        <v/>
      </c>
      <c r="CL20" s="332" t="str">
        <f>IF(W20&lt;&gt;"",ScoreTable!$C$18,"")</f>
        <v/>
      </c>
      <c r="CM20" s="332" t="str">
        <f>IF(X20&lt;&gt;"",ScoreTable!$B$19,"")</f>
        <v/>
      </c>
      <c r="CN20" s="332" t="str">
        <f>IF(Y20&lt;&gt;"",ScoreTable!$C$19,"")</f>
        <v/>
      </c>
      <c r="CO20" s="332" t="str">
        <f>IF(Z20&lt;&gt;"",ScoreTable!$B$20,"")</f>
        <v/>
      </c>
      <c r="CP20" s="332" t="str">
        <f>IF(AA20&lt;&gt;"",ScoreTable!$C$20,"")</f>
        <v/>
      </c>
      <c r="CQ20" s="332" t="str">
        <f>IF(AB20&lt;&gt;"",ScoreTable!$B$21,"")</f>
        <v/>
      </c>
      <c r="CR20" s="332" t="str">
        <f>IF(AC20&lt;&gt;"",ScoreTable!$C$21,"")</f>
        <v/>
      </c>
      <c r="CS20" s="332" t="str">
        <f>IF(AD20&lt;&gt;"",ScoreTable!$B$22,"")</f>
        <v/>
      </c>
      <c r="CT20" s="332" t="str">
        <f>IF(AE20&lt;&gt;"",ScoreTable!$C$22,"")</f>
        <v/>
      </c>
      <c r="CU20" s="332" t="str">
        <f>IF(AF20&lt;&gt;"",ScoreTable!$B$23,"")</f>
        <v/>
      </c>
      <c r="CV20" s="332" t="str">
        <f>IF(AG20&lt;&gt;"",ScoreTable!$C$23,"")</f>
        <v/>
      </c>
      <c r="CW20" s="332" t="str">
        <f>IF(AH20&lt;&gt;"",ScoreTable!$B$24,"")</f>
        <v/>
      </c>
      <c r="CX20" s="332" t="str">
        <f>IF(AI20&lt;&gt;"",ScoreTable!$C$24,"")</f>
        <v/>
      </c>
      <c r="CY20" s="332" t="str">
        <f>IF(AJ20&lt;&gt;"",ScoreTable!$B$25,"")</f>
        <v/>
      </c>
      <c r="CZ20" s="332" t="str">
        <f>IF(AK20&lt;&gt;"",ScoreTable!$C$25,"")</f>
        <v/>
      </c>
      <c r="DA20" s="332" t="str">
        <f>IF(AL20&lt;&gt;"",ScoreTable!$B$26,"")</f>
        <v/>
      </c>
      <c r="DB20" s="332" t="str">
        <f>IF(AM20&lt;&gt;"",ScoreTable!$C$26,"")</f>
        <v/>
      </c>
      <c r="DC20" s="332" t="str">
        <f>IF(AN20&lt;&gt;"",ScoreTable!$B$27,"")</f>
        <v/>
      </c>
      <c r="DD20" s="332" t="str">
        <f>IF(AO20&lt;&gt;"",ScoreTable!$C$27,"")</f>
        <v/>
      </c>
      <c r="DE20" s="332" t="str">
        <f>IF(AP20&lt;&gt;"",ScoreTable!$B$28,"")</f>
        <v/>
      </c>
      <c r="DF20" s="332" t="str">
        <f>IF(AQ20&lt;&gt;"",ScoreTable!$C$28,"")</f>
        <v/>
      </c>
      <c r="DG20" s="332" t="str">
        <f>IF(AR20&lt;&gt;"",ScoreTable!$B$29,"")</f>
        <v/>
      </c>
      <c r="DH20" s="332" t="str">
        <f>IF(AS20&lt;&gt;"",ScoreTable!$C$29,"")</f>
        <v/>
      </c>
      <c r="DI20" s="332" t="str">
        <f>IF(AT20&lt;&gt;"",ScoreTable!$B$30,"")</f>
        <v/>
      </c>
      <c r="DJ20" s="332" t="str">
        <f>IF(AU20&lt;&gt;"",ScoreTable!$C$30,"")</f>
        <v/>
      </c>
      <c r="DK20" s="332" t="str">
        <f>IF(AV20&lt;&gt;"",ScoreTable!$B$31,"")</f>
        <v/>
      </c>
      <c r="DL20" s="332" t="str">
        <f>IF(AW20&lt;&gt;"",ScoreTable!$C$31,"")</f>
        <v/>
      </c>
      <c r="DM20" s="332" t="str">
        <f>IF(AX20&lt;&gt;"",ScoreTable!$B$32,"")</f>
        <v/>
      </c>
      <c r="DN20" s="346" t="str">
        <f>IF(AY20&lt;&gt;"",ScoreTable!$C$32,"")</f>
        <v/>
      </c>
      <c r="DO20" s="338" t="str">
        <f>IF(AZ20&lt;&gt;"",ScoreTable!$B$34,"")</f>
        <v/>
      </c>
      <c r="DP20" s="332" t="str">
        <f>IF(BA20&lt;&gt;"",ScoreTable!$C$34,"")</f>
        <v/>
      </c>
      <c r="DQ20" s="332" t="str">
        <f>IF(BB20&lt;&gt;"",ScoreTable!$B$35,"")</f>
        <v/>
      </c>
      <c r="DR20" s="339" t="str">
        <f>IF(BC20&lt;&gt;"",ScoreTable!$C$35,"")</f>
        <v/>
      </c>
      <c r="DS20" s="338" t="str">
        <f>IF(BD20&lt;&gt;"",ScoreTable!$B$37,"")</f>
        <v/>
      </c>
      <c r="DT20" s="332" t="str">
        <f>IF(BE20&lt;&gt;"",ScoreTable!$C$37,"")</f>
        <v/>
      </c>
      <c r="DU20" s="332" t="str">
        <f>IF(BF20&lt;&gt;"",ScoreTable!$B$38,"")</f>
        <v/>
      </c>
      <c r="DV20" s="332" t="str">
        <f>IF(BG20&lt;&gt;"",ScoreTable!$C$38,"")</f>
        <v/>
      </c>
      <c r="DW20" s="332" t="str">
        <f>IF(BH20&lt;&gt;"",ScoreTable!$B$39,"")</f>
        <v/>
      </c>
      <c r="DX20" s="339" t="str">
        <f>IF(BI20&lt;&gt;"",ScoreTable!$C$39,"")</f>
        <v/>
      </c>
      <c r="DY20" s="338" t="str">
        <f>IF(BJ20&lt;&gt;"",ScoreTable!$B$3,"")</f>
        <v/>
      </c>
      <c r="DZ20" s="332" t="str">
        <f>IF(BK20&lt;&gt;"",ScoreTable!$C$3,"")</f>
        <v/>
      </c>
      <c r="EA20" s="332" t="str">
        <f>IF(BL20&lt;&gt;"",ScoreTable!$B$4,"")</f>
        <v/>
      </c>
      <c r="EB20" s="332" t="str">
        <f>IF(BM20&lt;&gt;"",ScoreTable!$C$4,"")</f>
        <v/>
      </c>
      <c r="EC20" s="332" t="str">
        <f>IF(BN20&lt;&gt;"",ScoreTable!$B$5,"")</f>
        <v/>
      </c>
      <c r="ED20" s="332" t="str">
        <f>IF(BO20&lt;&gt;"",ScoreTable!$C$5,"")</f>
        <v/>
      </c>
      <c r="EE20" s="332" t="str">
        <f>IF(BP20&lt;&gt;"",ScoreTable!$B$6,"")</f>
        <v/>
      </c>
      <c r="EF20" s="339" t="str">
        <f>IF(BQ20&lt;&gt;"",ScoreTable!$C$6,"")</f>
        <v/>
      </c>
      <c r="EG20" s="353" t="str">
        <f t="shared" si="28"/>
        <v/>
      </c>
    </row>
    <row r="21" spans="1:137" x14ac:dyDescent="0.2">
      <c r="A21">
        <v>17</v>
      </c>
      <c r="B21" s="328"/>
      <c r="C21" s="336" t="str">
        <f>Section4.c!C21</f>
        <v/>
      </c>
      <c r="D21" s="338"/>
      <c r="E21" s="332"/>
      <c r="F21" s="332"/>
      <c r="G21" s="332"/>
      <c r="H21" s="332"/>
      <c r="I21" s="339"/>
      <c r="J21" s="338"/>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9"/>
      <c r="AZ21" s="338"/>
      <c r="BA21" s="332"/>
      <c r="BB21" s="332"/>
      <c r="BC21" s="346"/>
      <c r="BD21" s="338"/>
      <c r="BE21" s="332"/>
      <c r="BF21" s="332"/>
      <c r="BG21" s="332"/>
      <c r="BH21" s="332"/>
      <c r="BI21" s="339"/>
      <c r="BJ21" s="337"/>
      <c r="BK21" s="332"/>
      <c r="BL21" s="332"/>
      <c r="BM21" s="332"/>
      <c r="BN21" s="332"/>
      <c r="BO21" s="332"/>
      <c r="BP21" s="332"/>
      <c r="BQ21" s="339"/>
      <c r="BR21" s="374"/>
      <c r="BS21" s="338" t="str">
        <f>IF(D21&lt;&gt;"",ScoreTable!$B$8,"")</f>
        <v/>
      </c>
      <c r="BT21" s="332" t="str">
        <f>IF(E21&lt;&gt;"",ScoreTable!$C$8,"")</f>
        <v/>
      </c>
      <c r="BU21" s="337" t="str">
        <f>IF(F21&lt;&gt;"",ScoreTable!B25,"")</f>
        <v/>
      </c>
      <c r="BV21" s="332" t="str">
        <f>IF(G21&lt;&gt;"",ScoreTable!C25,"")</f>
        <v/>
      </c>
      <c r="BW21" s="337" t="str">
        <f>IF(H21&lt;&gt;"",ScoreTable!B26,"")</f>
        <v/>
      </c>
      <c r="BX21" s="339" t="str">
        <f>IF(I21&lt;&gt;"",ScoreTable!$C$10,"")</f>
        <v/>
      </c>
      <c r="BY21" s="338" t="str">
        <f>IF(J21&lt;&gt;"",ScoreTable!$B$12,"")</f>
        <v/>
      </c>
      <c r="BZ21" s="332" t="str">
        <f>IF(K21&lt;&gt;"",ScoreTable!$C$12,"")</f>
        <v/>
      </c>
      <c r="CA21" s="332" t="str">
        <f>IF(L21&lt;&gt;"",ScoreTable!$B$13,"")</f>
        <v/>
      </c>
      <c r="CB21" s="332" t="str">
        <f>IF(M21&lt;&gt;"",ScoreTable!$C$13,"")</f>
        <v/>
      </c>
      <c r="CC21" s="332" t="str">
        <f>IF(N21&lt;&gt;"",ScoreTable!$B$14,"")</f>
        <v/>
      </c>
      <c r="CD21" s="332" t="str">
        <f>IF(O21&lt;&gt;"",ScoreTable!$C$14,"")</f>
        <v/>
      </c>
      <c r="CE21" s="332" t="str">
        <f>IF(P21&lt;&gt;"",ScoreTable!$B$15,"")</f>
        <v/>
      </c>
      <c r="CF21" s="332" t="str">
        <f>IF(Q21&lt;&gt;"",ScoreTable!$C$15,"")</f>
        <v/>
      </c>
      <c r="CG21" s="332" t="str">
        <f>IF(R21&lt;&gt;"",ScoreTable!$B$16,"")</f>
        <v/>
      </c>
      <c r="CH21" s="332" t="str">
        <f>IF(S21&lt;&gt;"",ScoreTable!$C$16,"")</f>
        <v/>
      </c>
      <c r="CI21" s="332" t="str">
        <f>IF(T21&lt;&gt;"",ScoreTable!$B$17,"")</f>
        <v/>
      </c>
      <c r="CJ21" s="332" t="str">
        <f>IF(U21&lt;&gt;"",ScoreTable!$C$17,"")</f>
        <v/>
      </c>
      <c r="CK21" s="332" t="str">
        <f>IF(V21&lt;&gt;"",ScoreTable!$B$18,"")</f>
        <v/>
      </c>
      <c r="CL21" s="332" t="str">
        <f>IF(W21&lt;&gt;"",ScoreTable!$C$18,"")</f>
        <v/>
      </c>
      <c r="CM21" s="332" t="str">
        <f>IF(X21&lt;&gt;"",ScoreTable!$B$19,"")</f>
        <v/>
      </c>
      <c r="CN21" s="332" t="str">
        <f>IF(Y21&lt;&gt;"",ScoreTable!$C$19,"")</f>
        <v/>
      </c>
      <c r="CO21" s="332" t="str">
        <f>IF(Z21&lt;&gt;"",ScoreTable!$B$20,"")</f>
        <v/>
      </c>
      <c r="CP21" s="332" t="str">
        <f>IF(AA21&lt;&gt;"",ScoreTable!$C$20,"")</f>
        <v/>
      </c>
      <c r="CQ21" s="332" t="str">
        <f>IF(AB21&lt;&gt;"",ScoreTable!$B$21,"")</f>
        <v/>
      </c>
      <c r="CR21" s="332" t="str">
        <f>IF(AC21&lt;&gt;"",ScoreTable!$C$21,"")</f>
        <v/>
      </c>
      <c r="CS21" s="332" t="str">
        <f>IF(AD21&lt;&gt;"",ScoreTable!$B$22,"")</f>
        <v/>
      </c>
      <c r="CT21" s="332" t="str">
        <f>IF(AE21&lt;&gt;"",ScoreTable!$C$22,"")</f>
        <v/>
      </c>
      <c r="CU21" s="332" t="str">
        <f>IF(AF21&lt;&gt;"",ScoreTable!$B$23,"")</f>
        <v/>
      </c>
      <c r="CV21" s="332" t="str">
        <f>IF(AG21&lt;&gt;"",ScoreTable!$C$23,"")</f>
        <v/>
      </c>
      <c r="CW21" s="332" t="str">
        <f>IF(AH21&lt;&gt;"",ScoreTable!$B$24,"")</f>
        <v/>
      </c>
      <c r="CX21" s="332" t="str">
        <f>IF(AI21&lt;&gt;"",ScoreTable!$C$24,"")</f>
        <v/>
      </c>
      <c r="CY21" s="332" t="str">
        <f>IF(AJ21&lt;&gt;"",ScoreTable!$B$25,"")</f>
        <v/>
      </c>
      <c r="CZ21" s="332" t="str">
        <f>IF(AK21&lt;&gt;"",ScoreTable!$C$25,"")</f>
        <v/>
      </c>
      <c r="DA21" s="332" t="str">
        <f>IF(AL21&lt;&gt;"",ScoreTable!$B$26,"")</f>
        <v/>
      </c>
      <c r="DB21" s="332" t="str">
        <f>IF(AM21&lt;&gt;"",ScoreTable!$C$26,"")</f>
        <v/>
      </c>
      <c r="DC21" s="332" t="str">
        <f>IF(AN21&lt;&gt;"",ScoreTable!$B$27,"")</f>
        <v/>
      </c>
      <c r="DD21" s="332" t="str">
        <f>IF(AO21&lt;&gt;"",ScoreTable!$C$27,"")</f>
        <v/>
      </c>
      <c r="DE21" s="332" t="str">
        <f>IF(AP21&lt;&gt;"",ScoreTable!$B$28,"")</f>
        <v/>
      </c>
      <c r="DF21" s="332" t="str">
        <f>IF(AQ21&lt;&gt;"",ScoreTable!$C$28,"")</f>
        <v/>
      </c>
      <c r="DG21" s="332" t="str">
        <f>IF(AR21&lt;&gt;"",ScoreTable!$B$29,"")</f>
        <v/>
      </c>
      <c r="DH21" s="332" t="str">
        <f>IF(AS21&lt;&gt;"",ScoreTable!$C$29,"")</f>
        <v/>
      </c>
      <c r="DI21" s="332" t="str">
        <f>IF(AT21&lt;&gt;"",ScoreTable!$B$30,"")</f>
        <v/>
      </c>
      <c r="DJ21" s="332" t="str">
        <f>IF(AU21&lt;&gt;"",ScoreTable!$C$30,"")</f>
        <v/>
      </c>
      <c r="DK21" s="332" t="str">
        <f>IF(AV21&lt;&gt;"",ScoreTable!$B$31,"")</f>
        <v/>
      </c>
      <c r="DL21" s="332" t="str">
        <f>IF(AW21&lt;&gt;"",ScoreTable!$C$31,"")</f>
        <v/>
      </c>
      <c r="DM21" s="332" t="str">
        <f>IF(AX21&lt;&gt;"",ScoreTable!$B$32,"")</f>
        <v/>
      </c>
      <c r="DN21" s="346" t="str">
        <f>IF(AY21&lt;&gt;"",ScoreTable!$C$32,"")</f>
        <v/>
      </c>
      <c r="DO21" s="338" t="str">
        <f>IF(AZ21&lt;&gt;"",ScoreTable!$B$34,"")</f>
        <v/>
      </c>
      <c r="DP21" s="332" t="str">
        <f>IF(BA21&lt;&gt;"",ScoreTable!$C$34,"")</f>
        <v/>
      </c>
      <c r="DQ21" s="332" t="str">
        <f>IF(BB21&lt;&gt;"",ScoreTable!$B$35,"")</f>
        <v/>
      </c>
      <c r="DR21" s="339" t="str">
        <f>IF(BC21&lt;&gt;"",ScoreTable!$C$35,"")</f>
        <v/>
      </c>
      <c r="DS21" s="338" t="str">
        <f>IF(BD21&lt;&gt;"",ScoreTable!$B$37,"")</f>
        <v/>
      </c>
      <c r="DT21" s="332" t="str">
        <f>IF(BE21&lt;&gt;"",ScoreTable!$C$37,"")</f>
        <v/>
      </c>
      <c r="DU21" s="332" t="str">
        <f>IF(BF21&lt;&gt;"",ScoreTable!$B$38,"")</f>
        <v/>
      </c>
      <c r="DV21" s="332" t="str">
        <f>IF(BG21&lt;&gt;"",ScoreTable!$C$38,"")</f>
        <v/>
      </c>
      <c r="DW21" s="332" t="str">
        <f>IF(BH21&lt;&gt;"",ScoreTable!$B$39,"")</f>
        <v/>
      </c>
      <c r="DX21" s="339" t="str">
        <f>IF(BI21&lt;&gt;"",ScoreTable!$C$39,"")</f>
        <v/>
      </c>
      <c r="DY21" s="338" t="str">
        <f>IF(BJ21&lt;&gt;"",ScoreTable!$B$3,"")</f>
        <v/>
      </c>
      <c r="DZ21" s="332" t="str">
        <f>IF(BK21&lt;&gt;"",ScoreTable!$C$3,"")</f>
        <v/>
      </c>
      <c r="EA21" s="332" t="str">
        <f>IF(BL21&lt;&gt;"",ScoreTable!$B$4,"")</f>
        <v/>
      </c>
      <c r="EB21" s="332" t="str">
        <f>IF(BM21&lt;&gt;"",ScoreTable!$C$4,"")</f>
        <v/>
      </c>
      <c r="EC21" s="332" t="str">
        <f>IF(BN21&lt;&gt;"",ScoreTable!$B$5,"")</f>
        <v/>
      </c>
      <c r="ED21" s="332" t="str">
        <f>IF(BO21&lt;&gt;"",ScoreTable!$C$5,"")</f>
        <v/>
      </c>
      <c r="EE21" s="332" t="str">
        <f>IF(BP21&lt;&gt;"",ScoreTable!$B$6,"")</f>
        <v/>
      </c>
      <c r="EF21" s="339" t="str">
        <f>IF(BQ21&lt;&gt;"",ScoreTable!$C$6,"")</f>
        <v/>
      </c>
      <c r="EG21" s="353" t="str">
        <f t="shared" si="28"/>
        <v/>
      </c>
    </row>
    <row r="22" spans="1:137" x14ac:dyDescent="0.2">
      <c r="A22">
        <v>18</v>
      </c>
      <c r="B22" s="328"/>
      <c r="C22" s="336" t="str">
        <f>Section4.c!C22</f>
        <v/>
      </c>
      <c r="D22" s="338"/>
      <c r="E22" s="332"/>
      <c r="F22" s="332"/>
      <c r="G22" s="332"/>
      <c r="H22" s="332"/>
      <c r="I22" s="339"/>
      <c r="J22" s="338"/>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9"/>
      <c r="AZ22" s="338"/>
      <c r="BA22" s="332"/>
      <c r="BB22" s="332"/>
      <c r="BC22" s="346"/>
      <c r="BD22" s="338"/>
      <c r="BE22" s="332"/>
      <c r="BF22" s="332"/>
      <c r="BG22" s="332"/>
      <c r="BH22" s="332"/>
      <c r="BI22" s="339"/>
      <c r="BJ22" s="337"/>
      <c r="BK22" s="332"/>
      <c r="BL22" s="332"/>
      <c r="BM22" s="332"/>
      <c r="BN22" s="332"/>
      <c r="BO22" s="332"/>
      <c r="BP22" s="332"/>
      <c r="BQ22" s="339"/>
      <c r="BR22" s="374"/>
      <c r="BS22" s="338" t="str">
        <f>IF(D22&lt;&gt;"",ScoreTable!$B$8,"")</f>
        <v/>
      </c>
      <c r="BT22" s="332" t="str">
        <f>IF(E22&lt;&gt;"",ScoreTable!$C$8,"")</f>
        <v/>
      </c>
      <c r="BU22" s="337" t="str">
        <f>IF(F22&lt;&gt;"",ScoreTable!B26,"")</f>
        <v/>
      </c>
      <c r="BV22" s="332" t="str">
        <f>IF(G22&lt;&gt;"",ScoreTable!C26,"")</f>
        <v/>
      </c>
      <c r="BW22" s="337" t="str">
        <f>IF(H22&lt;&gt;"",ScoreTable!B27,"")</f>
        <v/>
      </c>
      <c r="BX22" s="339" t="str">
        <f>IF(I22&lt;&gt;"",ScoreTable!$C$10,"")</f>
        <v/>
      </c>
      <c r="BY22" s="338" t="str">
        <f>IF(J22&lt;&gt;"",ScoreTable!$B$12,"")</f>
        <v/>
      </c>
      <c r="BZ22" s="332" t="str">
        <f>IF(K22&lt;&gt;"",ScoreTable!$C$12,"")</f>
        <v/>
      </c>
      <c r="CA22" s="332" t="str">
        <f>IF(L22&lt;&gt;"",ScoreTable!$B$13,"")</f>
        <v/>
      </c>
      <c r="CB22" s="332" t="str">
        <f>IF(M22&lt;&gt;"",ScoreTable!$C$13,"")</f>
        <v/>
      </c>
      <c r="CC22" s="332" t="str">
        <f>IF(N22&lt;&gt;"",ScoreTable!$B$14,"")</f>
        <v/>
      </c>
      <c r="CD22" s="332" t="str">
        <f>IF(O22&lt;&gt;"",ScoreTable!$C$14,"")</f>
        <v/>
      </c>
      <c r="CE22" s="332" t="str">
        <f>IF(P22&lt;&gt;"",ScoreTable!$B$15,"")</f>
        <v/>
      </c>
      <c r="CF22" s="332" t="str">
        <f>IF(Q22&lt;&gt;"",ScoreTable!$C$15,"")</f>
        <v/>
      </c>
      <c r="CG22" s="332" t="str">
        <f>IF(R22&lt;&gt;"",ScoreTable!$B$16,"")</f>
        <v/>
      </c>
      <c r="CH22" s="332" t="str">
        <f>IF(S22&lt;&gt;"",ScoreTable!$C$16,"")</f>
        <v/>
      </c>
      <c r="CI22" s="332" t="str">
        <f>IF(T22&lt;&gt;"",ScoreTable!$B$17,"")</f>
        <v/>
      </c>
      <c r="CJ22" s="332" t="str">
        <f>IF(U22&lt;&gt;"",ScoreTable!$C$17,"")</f>
        <v/>
      </c>
      <c r="CK22" s="332" t="str">
        <f>IF(V22&lt;&gt;"",ScoreTable!$B$18,"")</f>
        <v/>
      </c>
      <c r="CL22" s="332" t="str">
        <f>IF(W22&lt;&gt;"",ScoreTable!$C$18,"")</f>
        <v/>
      </c>
      <c r="CM22" s="332" t="str">
        <f>IF(X22&lt;&gt;"",ScoreTable!$B$19,"")</f>
        <v/>
      </c>
      <c r="CN22" s="332" t="str">
        <f>IF(Y22&lt;&gt;"",ScoreTable!$C$19,"")</f>
        <v/>
      </c>
      <c r="CO22" s="332" t="str">
        <f>IF(Z22&lt;&gt;"",ScoreTable!$B$20,"")</f>
        <v/>
      </c>
      <c r="CP22" s="332" t="str">
        <f>IF(AA22&lt;&gt;"",ScoreTable!$C$20,"")</f>
        <v/>
      </c>
      <c r="CQ22" s="332" t="str">
        <f>IF(AB22&lt;&gt;"",ScoreTable!$B$21,"")</f>
        <v/>
      </c>
      <c r="CR22" s="332" t="str">
        <f>IF(AC22&lt;&gt;"",ScoreTable!$C$21,"")</f>
        <v/>
      </c>
      <c r="CS22" s="332" t="str">
        <f>IF(AD22&lt;&gt;"",ScoreTable!$B$22,"")</f>
        <v/>
      </c>
      <c r="CT22" s="332" t="str">
        <f>IF(AE22&lt;&gt;"",ScoreTable!$C$22,"")</f>
        <v/>
      </c>
      <c r="CU22" s="332" t="str">
        <f>IF(AF22&lt;&gt;"",ScoreTable!$B$23,"")</f>
        <v/>
      </c>
      <c r="CV22" s="332" t="str">
        <f>IF(AG22&lt;&gt;"",ScoreTable!$C$23,"")</f>
        <v/>
      </c>
      <c r="CW22" s="332" t="str">
        <f>IF(AH22&lt;&gt;"",ScoreTable!$B$24,"")</f>
        <v/>
      </c>
      <c r="CX22" s="332" t="str">
        <f>IF(AI22&lt;&gt;"",ScoreTable!$C$24,"")</f>
        <v/>
      </c>
      <c r="CY22" s="332" t="str">
        <f>IF(AJ22&lt;&gt;"",ScoreTable!$B$25,"")</f>
        <v/>
      </c>
      <c r="CZ22" s="332" t="str">
        <f>IF(AK22&lt;&gt;"",ScoreTable!$C$25,"")</f>
        <v/>
      </c>
      <c r="DA22" s="332" t="str">
        <f>IF(AL22&lt;&gt;"",ScoreTable!$B$26,"")</f>
        <v/>
      </c>
      <c r="DB22" s="332" t="str">
        <f>IF(AM22&lt;&gt;"",ScoreTable!$C$26,"")</f>
        <v/>
      </c>
      <c r="DC22" s="332" t="str">
        <f>IF(AN22&lt;&gt;"",ScoreTable!$B$27,"")</f>
        <v/>
      </c>
      <c r="DD22" s="332" t="str">
        <f>IF(AO22&lt;&gt;"",ScoreTable!$C$27,"")</f>
        <v/>
      </c>
      <c r="DE22" s="332" t="str">
        <f>IF(AP22&lt;&gt;"",ScoreTable!$B$28,"")</f>
        <v/>
      </c>
      <c r="DF22" s="332" t="str">
        <f>IF(AQ22&lt;&gt;"",ScoreTable!$C$28,"")</f>
        <v/>
      </c>
      <c r="DG22" s="332" t="str">
        <f>IF(AR22&lt;&gt;"",ScoreTable!$B$29,"")</f>
        <v/>
      </c>
      <c r="DH22" s="332" t="str">
        <f>IF(AS22&lt;&gt;"",ScoreTable!$C$29,"")</f>
        <v/>
      </c>
      <c r="DI22" s="332" t="str">
        <f>IF(AT22&lt;&gt;"",ScoreTable!$B$30,"")</f>
        <v/>
      </c>
      <c r="DJ22" s="332" t="str">
        <f>IF(AU22&lt;&gt;"",ScoreTable!$C$30,"")</f>
        <v/>
      </c>
      <c r="DK22" s="332" t="str">
        <f>IF(AV22&lt;&gt;"",ScoreTable!$B$31,"")</f>
        <v/>
      </c>
      <c r="DL22" s="332" t="str">
        <f>IF(AW22&lt;&gt;"",ScoreTable!$C$31,"")</f>
        <v/>
      </c>
      <c r="DM22" s="332" t="str">
        <f>IF(AX22&lt;&gt;"",ScoreTable!$B$32,"")</f>
        <v/>
      </c>
      <c r="DN22" s="346" t="str">
        <f>IF(AY22&lt;&gt;"",ScoreTable!$C$32,"")</f>
        <v/>
      </c>
      <c r="DO22" s="338" t="str">
        <f>IF(AZ22&lt;&gt;"",ScoreTable!$B$34,"")</f>
        <v/>
      </c>
      <c r="DP22" s="332" t="str">
        <f>IF(BA22&lt;&gt;"",ScoreTable!$C$34,"")</f>
        <v/>
      </c>
      <c r="DQ22" s="332" t="str">
        <f>IF(BB22&lt;&gt;"",ScoreTable!$B$35,"")</f>
        <v/>
      </c>
      <c r="DR22" s="339" t="str">
        <f>IF(BC22&lt;&gt;"",ScoreTable!$C$35,"")</f>
        <v/>
      </c>
      <c r="DS22" s="338" t="str">
        <f>IF(BD22&lt;&gt;"",ScoreTable!$B$37,"")</f>
        <v/>
      </c>
      <c r="DT22" s="332" t="str">
        <f>IF(BE22&lt;&gt;"",ScoreTable!$C$37,"")</f>
        <v/>
      </c>
      <c r="DU22" s="332" t="str">
        <f>IF(BF22&lt;&gt;"",ScoreTable!$B$38,"")</f>
        <v/>
      </c>
      <c r="DV22" s="332" t="str">
        <f>IF(BG22&lt;&gt;"",ScoreTable!$C$38,"")</f>
        <v/>
      </c>
      <c r="DW22" s="332" t="str">
        <f>IF(BH22&lt;&gt;"",ScoreTable!$B$39,"")</f>
        <v/>
      </c>
      <c r="DX22" s="339" t="str">
        <f>IF(BI22&lt;&gt;"",ScoreTable!$C$39,"")</f>
        <v/>
      </c>
      <c r="DY22" s="338" t="str">
        <f>IF(BJ22&lt;&gt;"",ScoreTable!$B$3,"")</f>
        <v/>
      </c>
      <c r="DZ22" s="332" t="str">
        <f>IF(BK22&lt;&gt;"",ScoreTable!$C$3,"")</f>
        <v/>
      </c>
      <c r="EA22" s="332" t="str">
        <f>IF(BL22&lt;&gt;"",ScoreTable!$B$4,"")</f>
        <v/>
      </c>
      <c r="EB22" s="332" t="str">
        <f>IF(BM22&lt;&gt;"",ScoreTable!$C$4,"")</f>
        <v/>
      </c>
      <c r="EC22" s="332" t="str">
        <f>IF(BN22&lt;&gt;"",ScoreTable!$B$5,"")</f>
        <v/>
      </c>
      <c r="ED22" s="332" t="str">
        <f>IF(BO22&lt;&gt;"",ScoreTable!$C$5,"")</f>
        <v/>
      </c>
      <c r="EE22" s="332" t="str">
        <f>IF(BP22&lt;&gt;"",ScoreTable!$B$6,"")</f>
        <v/>
      </c>
      <c r="EF22" s="339" t="str">
        <f>IF(BQ22&lt;&gt;"",ScoreTable!$C$6,"")</f>
        <v/>
      </c>
      <c r="EG22" s="353" t="str">
        <f t="shared" si="28"/>
        <v/>
      </c>
    </row>
    <row r="23" spans="1:137" x14ac:dyDescent="0.2">
      <c r="A23">
        <v>19</v>
      </c>
      <c r="B23" s="328"/>
      <c r="C23" s="336" t="str">
        <f>Section4.c!C23</f>
        <v/>
      </c>
      <c r="D23" s="338"/>
      <c r="E23" s="332"/>
      <c r="F23" s="332"/>
      <c r="G23" s="332"/>
      <c r="H23" s="332"/>
      <c r="I23" s="339"/>
      <c r="J23" s="338"/>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9"/>
      <c r="AZ23" s="338"/>
      <c r="BA23" s="332"/>
      <c r="BB23" s="332"/>
      <c r="BC23" s="346"/>
      <c r="BD23" s="338"/>
      <c r="BE23" s="332"/>
      <c r="BF23" s="332"/>
      <c r="BG23" s="332"/>
      <c r="BH23" s="332"/>
      <c r="BI23" s="339"/>
      <c r="BJ23" s="337"/>
      <c r="BK23" s="332"/>
      <c r="BL23" s="332"/>
      <c r="BM23" s="332"/>
      <c r="BN23" s="332"/>
      <c r="BO23" s="332"/>
      <c r="BP23" s="332"/>
      <c r="BQ23" s="339"/>
      <c r="BR23" s="374"/>
      <c r="BS23" s="338" t="str">
        <f>IF(D23&lt;&gt;"",ScoreTable!$B$8,"")</f>
        <v/>
      </c>
      <c r="BT23" s="332" t="str">
        <f>IF(E23&lt;&gt;"",ScoreTable!$C$8,"")</f>
        <v/>
      </c>
      <c r="BU23" s="337" t="str">
        <f>IF(F23&lt;&gt;"",ScoreTable!B27,"")</f>
        <v/>
      </c>
      <c r="BV23" s="332" t="str">
        <f>IF(G23&lt;&gt;"",ScoreTable!C27,"")</f>
        <v/>
      </c>
      <c r="BW23" s="337" t="str">
        <f>IF(H23&lt;&gt;"",ScoreTable!B28,"")</f>
        <v/>
      </c>
      <c r="BX23" s="339" t="str">
        <f>IF(I23&lt;&gt;"",ScoreTable!$C$10,"")</f>
        <v/>
      </c>
      <c r="BY23" s="338" t="str">
        <f>IF(J23&lt;&gt;"",ScoreTable!$B$12,"")</f>
        <v/>
      </c>
      <c r="BZ23" s="332" t="str">
        <f>IF(K23&lt;&gt;"",ScoreTable!$C$12,"")</f>
        <v/>
      </c>
      <c r="CA23" s="332" t="str">
        <f>IF(L23&lt;&gt;"",ScoreTable!$B$13,"")</f>
        <v/>
      </c>
      <c r="CB23" s="332" t="str">
        <f>IF(M23&lt;&gt;"",ScoreTable!$C$13,"")</f>
        <v/>
      </c>
      <c r="CC23" s="332" t="str">
        <f>IF(N23&lt;&gt;"",ScoreTable!$B$14,"")</f>
        <v/>
      </c>
      <c r="CD23" s="332" t="str">
        <f>IF(O23&lt;&gt;"",ScoreTable!$C$14,"")</f>
        <v/>
      </c>
      <c r="CE23" s="332" t="str">
        <f>IF(P23&lt;&gt;"",ScoreTable!$B$15,"")</f>
        <v/>
      </c>
      <c r="CF23" s="332" t="str">
        <f>IF(Q23&lt;&gt;"",ScoreTable!$C$15,"")</f>
        <v/>
      </c>
      <c r="CG23" s="332" t="str">
        <f>IF(R23&lt;&gt;"",ScoreTable!$B$16,"")</f>
        <v/>
      </c>
      <c r="CH23" s="332" t="str">
        <f>IF(S23&lt;&gt;"",ScoreTable!$C$16,"")</f>
        <v/>
      </c>
      <c r="CI23" s="332" t="str">
        <f>IF(T23&lt;&gt;"",ScoreTable!$B$17,"")</f>
        <v/>
      </c>
      <c r="CJ23" s="332" t="str">
        <f>IF(U23&lt;&gt;"",ScoreTable!$C$17,"")</f>
        <v/>
      </c>
      <c r="CK23" s="332" t="str">
        <f>IF(V23&lt;&gt;"",ScoreTable!$B$18,"")</f>
        <v/>
      </c>
      <c r="CL23" s="332" t="str">
        <f>IF(W23&lt;&gt;"",ScoreTable!$C$18,"")</f>
        <v/>
      </c>
      <c r="CM23" s="332" t="str">
        <f>IF(X23&lt;&gt;"",ScoreTable!$B$19,"")</f>
        <v/>
      </c>
      <c r="CN23" s="332" t="str">
        <f>IF(Y23&lt;&gt;"",ScoreTable!$C$19,"")</f>
        <v/>
      </c>
      <c r="CO23" s="332" t="str">
        <f>IF(Z23&lt;&gt;"",ScoreTable!$B$20,"")</f>
        <v/>
      </c>
      <c r="CP23" s="332" t="str">
        <f>IF(AA23&lt;&gt;"",ScoreTable!$C$20,"")</f>
        <v/>
      </c>
      <c r="CQ23" s="332" t="str">
        <f>IF(AB23&lt;&gt;"",ScoreTable!$B$21,"")</f>
        <v/>
      </c>
      <c r="CR23" s="332" t="str">
        <f>IF(AC23&lt;&gt;"",ScoreTable!$C$21,"")</f>
        <v/>
      </c>
      <c r="CS23" s="332" t="str">
        <f>IF(AD23&lt;&gt;"",ScoreTable!$B$22,"")</f>
        <v/>
      </c>
      <c r="CT23" s="332" t="str">
        <f>IF(AE23&lt;&gt;"",ScoreTable!$C$22,"")</f>
        <v/>
      </c>
      <c r="CU23" s="332" t="str">
        <f>IF(AF23&lt;&gt;"",ScoreTable!$B$23,"")</f>
        <v/>
      </c>
      <c r="CV23" s="332" t="str">
        <f>IF(AG23&lt;&gt;"",ScoreTable!$C$23,"")</f>
        <v/>
      </c>
      <c r="CW23" s="332" t="str">
        <f>IF(AH23&lt;&gt;"",ScoreTable!$B$24,"")</f>
        <v/>
      </c>
      <c r="CX23" s="332" t="str">
        <f>IF(AI23&lt;&gt;"",ScoreTable!$C$24,"")</f>
        <v/>
      </c>
      <c r="CY23" s="332" t="str">
        <f>IF(AJ23&lt;&gt;"",ScoreTable!$B$25,"")</f>
        <v/>
      </c>
      <c r="CZ23" s="332" t="str">
        <f>IF(AK23&lt;&gt;"",ScoreTable!$C$25,"")</f>
        <v/>
      </c>
      <c r="DA23" s="332" t="str">
        <f>IF(AL23&lt;&gt;"",ScoreTable!$B$26,"")</f>
        <v/>
      </c>
      <c r="DB23" s="332" t="str">
        <f>IF(AM23&lt;&gt;"",ScoreTable!$C$26,"")</f>
        <v/>
      </c>
      <c r="DC23" s="332" t="str">
        <f>IF(AN23&lt;&gt;"",ScoreTable!$B$27,"")</f>
        <v/>
      </c>
      <c r="DD23" s="332" t="str">
        <f>IF(AO23&lt;&gt;"",ScoreTable!$C$27,"")</f>
        <v/>
      </c>
      <c r="DE23" s="332" t="str">
        <f>IF(AP23&lt;&gt;"",ScoreTable!$B$28,"")</f>
        <v/>
      </c>
      <c r="DF23" s="332" t="str">
        <f>IF(AQ23&lt;&gt;"",ScoreTable!$C$28,"")</f>
        <v/>
      </c>
      <c r="DG23" s="332" t="str">
        <f>IF(AR23&lt;&gt;"",ScoreTable!$B$29,"")</f>
        <v/>
      </c>
      <c r="DH23" s="332" t="str">
        <f>IF(AS23&lt;&gt;"",ScoreTable!$C$29,"")</f>
        <v/>
      </c>
      <c r="DI23" s="332" t="str">
        <f>IF(AT23&lt;&gt;"",ScoreTable!$B$30,"")</f>
        <v/>
      </c>
      <c r="DJ23" s="332" t="str">
        <f>IF(AU23&lt;&gt;"",ScoreTable!$C$30,"")</f>
        <v/>
      </c>
      <c r="DK23" s="332" t="str">
        <f>IF(AV23&lt;&gt;"",ScoreTable!$B$31,"")</f>
        <v/>
      </c>
      <c r="DL23" s="332" t="str">
        <f>IF(AW23&lt;&gt;"",ScoreTable!$C$31,"")</f>
        <v/>
      </c>
      <c r="DM23" s="332" t="str">
        <f>IF(AX23&lt;&gt;"",ScoreTable!$B$32,"")</f>
        <v/>
      </c>
      <c r="DN23" s="346" t="str">
        <f>IF(AY23&lt;&gt;"",ScoreTable!$C$32,"")</f>
        <v/>
      </c>
      <c r="DO23" s="338" t="str">
        <f>IF(AZ23&lt;&gt;"",ScoreTable!$B$34,"")</f>
        <v/>
      </c>
      <c r="DP23" s="332" t="str">
        <f>IF(BA23&lt;&gt;"",ScoreTable!$C$34,"")</f>
        <v/>
      </c>
      <c r="DQ23" s="332" t="str">
        <f>IF(BB23&lt;&gt;"",ScoreTable!$B$35,"")</f>
        <v/>
      </c>
      <c r="DR23" s="339" t="str">
        <f>IF(BC23&lt;&gt;"",ScoreTable!$C$35,"")</f>
        <v/>
      </c>
      <c r="DS23" s="338" t="str">
        <f>IF(BD23&lt;&gt;"",ScoreTable!$B$37,"")</f>
        <v/>
      </c>
      <c r="DT23" s="332" t="str">
        <f>IF(BE23&lt;&gt;"",ScoreTable!$C$37,"")</f>
        <v/>
      </c>
      <c r="DU23" s="332" t="str">
        <f>IF(BF23&lt;&gt;"",ScoreTable!$B$38,"")</f>
        <v/>
      </c>
      <c r="DV23" s="332" t="str">
        <f>IF(BG23&lt;&gt;"",ScoreTable!$C$38,"")</f>
        <v/>
      </c>
      <c r="DW23" s="332" t="str">
        <f>IF(BH23&lt;&gt;"",ScoreTable!$B$39,"")</f>
        <v/>
      </c>
      <c r="DX23" s="339" t="str">
        <f>IF(BI23&lt;&gt;"",ScoreTable!$C$39,"")</f>
        <v/>
      </c>
      <c r="DY23" s="338" t="str">
        <f>IF(BJ23&lt;&gt;"",ScoreTable!$B$3,"")</f>
        <v/>
      </c>
      <c r="DZ23" s="332" t="str">
        <f>IF(BK23&lt;&gt;"",ScoreTable!$C$3,"")</f>
        <v/>
      </c>
      <c r="EA23" s="332" t="str">
        <f>IF(BL23&lt;&gt;"",ScoreTable!$B$4,"")</f>
        <v/>
      </c>
      <c r="EB23" s="332" t="str">
        <f>IF(BM23&lt;&gt;"",ScoreTable!$C$4,"")</f>
        <v/>
      </c>
      <c r="EC23" s="332" t="str">
        <f>IF(BN23&lt;&gt;"",ScoreTable!$B$5,"")</f>
        <v/>
      </c>
      <c r="ED23" s="332" t="str">
        <f>IF(BO23&lt;&gt;"",ScoreTable!$C$5,"")</f>
        <v/>
      </c>
      <c r="EE23" s="332" t="str">
        <f>IF(BP23&lt;&gt;"",ScoreTable!$B$6,"")</f>
        <v/>
      </c>
      <c r="EF23" s="339" t="str">
        <f>IF(BQ23&lt;&gt;"",ScoreTable!$C$6,"")</f>
        <v/>
      </c>
      <c r="EG23" s="353" t="str">
        <f t="shared" si="28"/>
        <v/>
      </c>
    </row>
    <row r="24" spans="1:137" x14ac:dyDescent="0.2">
      <c r="A24">
        <v>20</v>
      </c>
      <c r="B24" s="328"/>
      <c r="C24" s="336" t="str">
        <f>Section4.c!C24</f>
        <v/>
      </c>
      <c r="D24" s="338"/>
      <c r="E24" s="332"/>
      <c r="F24" s="332"/>
      <c r="G24" s="332"/>
      <c r="H24" s="332"/>
      <c r="I24" s="339"/>
      <c r="J24" s="338"/>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9"/>
      <c r="AZ24" s="338"/>
      <c r="BA24" s="332"/>
      <c r="BB24" s="332"/>
      <c r="BC24" s="346"/>
      <c r="BD24" s="338"/>
      <c r="BE24" s="332"/>
      <c r="BF24" s="332"/>
      <c r="BG24" s="332"/>
      <c r="BH24" s="332"/>
      <c r="BI24" s="339"/>
      <c r="BJ24" s="337"/>
      <c r="BK24" s="332"/>
      <c r="BL24" s="332"/>
      <c r="BM24" s="332"/>
      <c r="BN24" s="332"/>
      <c r="BO24" s="332"/>
      <c r="BP24" s="332"/>
      <c r="BQ24" s="339"/>
      <c r="BR24" s="374"/>
      <c r="BS24" s="338" t="str">
        <f>IF(D24&lt;&gt;"",ScoreTable!$B$8,"")</f>
        <v/>
      </c>
      <c r="BT24" s="332" t="str">
        <f>IF(E24&lt;&gt;"",ScoreTable!$C$8,"")</f>
        <v/>
      </c>
      <c r="BU24" s="337" t="str">
        <f>IF(F24&lt;&gt;"",ScoreTable!B28,"")</f>
        <v/>
      </c>
      <c r="BV24" s="332" t="str">
        <f>IF(G24&lt;&gt;"",ScoreTable!C28,"")</f>
        <v/>
      </c>
      <c r="BW24" s="337" t="str">
        <f>IF(H24&lt;&gt;"",ScoreTable!B29,"")</f>
        <v/>
      </c>
      <c r="BX24" s="339" t="str">
        <f>IF(I24&lt;&gt;"",ScoreTable!$C$10,"")</f>
        <v/>
      </c>
      <c r="BY24" s="338" t="str">
        <f>IF(J24&lt;&gt;"",ScoreTable!$B$12,"")</f>
        <v/>
      </c>
      <c r="BZ24" s="332" t="str">
        <f>IF(K24&lt;&gt;"",ScoreTable!$C$12,"")</f>
        <v/>
      </c>
      <c r="CA24" s="332" t="str">
        <f>IF(L24&lt;&gt;"",ScoreTable!$B$13,"")</f>
        <v/>
      </c>
      <c r="CB24" s="332" t="str">
        <f>IF(M24&lt;&gt;"",ScoreTable!$C$13,"")</f>
        <v/>
      </c>
      <c r="CC24" s="332" t="str">
        <f>IF(N24&lt;&gt;"",ScoreTable!$B$14,"")</f>
        <v/>
      </c>
      <c r="CD24" s="332" t="str">
        <f>IF(O24&lt;&gt;"",ScoreTable!$C$14,"")</f>
        <v/>
      </c>
      <c r="CE24" s="332" t="str">
        <f>IF(P24&lt;&gt;"",ScoreTable!$B$15,"")</f>
        <v/>
      </c>
      <c r="CF24" s="332" t="str">
        <f>IF(Q24&lt;&gt;"",ScoreTable!$C$15,"")</f>
        <v/>
      </c>
      <c r="CG24" s="332" t="str">
        <f>IF(R24&lt;&gt;"",ScoreTable!$B$16,"")</f>
        <v/>
      </c>
      <c r="CH24" s="332" t="str">
        <f>IF(S24&lt;&gt;"",ScoreTable!$C$16,"")</f>
        <v/>
      </c>
      <c r="CI24" s="332" t="str">
        <f>IF(T24&lt;&gt;"",ScoreTable!$B$17,"")</f>
        <v/>
      </c>
      <c r="CJ24" s="332" t="str">
        <f>IF(U24&lt;&gt;"",ScoreTable!$C$17,"")</f>
        <v/>
      </c>
      <c r="CK24" s="332" t="str">
        <f>IF(V24&lt;&gt;"",ScoreTable!$B$18,"")</f>
        <v/>
      </c>
      <c r="CL24" s="332" t="str">
        <f>IF(W24&lt;&gt;"",ScoreTable!$C$18,"")</f>
        <v/>
      </c>
      <c r="CM24" s="332" t="str">
        <f>IF(X24&lt;&gt;"",ScoreTable!$B$19,"")</f>
        <v/>
      </c>
      <c r="CN24" s="332" t="str">
        <f>IF(Y24&lt;&gt;"",ScoreTable!$C$19,"")</f>
        <v/>
      </c>
      <c r="CO24" s="332" t="str">
        <f>IF(Z24&lt;&gt;"",ScoreTable!$B$20,"")</f>
        <v/>
      </c>
      <c r="CP24" s="332" t="str">
        <f>IF(AA24&lt;&gt;"",ScoreTable!$C$20,"")</f>
        <v/>
      </c>
      <c r="CQ24" s="332" t="str">
        <f>IF(AB24&lt;&gt;"",ScoreTable!$B$21,"")</f>
        <v/>
      </c>
      <c r="CR24" s="332" t="str">
        <f>IF(AC24&lt;&gt;"",ScoreTable!$C$21,"")</f>
        <v/>
      </c>
      <c r="CS24" s="332" t="str">
        <f>IF(AD24&lt;&gt;"",ScoreTable!$B$22,"")</f>
        <v/>
      </c>
      <c r="CT24" s="332" t="str">
        <f>IF(AE24&lt;&gt;"",ScoreTable!$C$22,"")</f>
        <v/>
      </c>
      <c r="CU24" s="332" t="str">
        <f>IF(AF24&lt;&gt;"",ScoreTable!$B$23,"")</f>
        <v/>
      </c>
      <c r="CV24" s="332" t="str">
        <f>IF(AG24&lt;&gt;"",ScoreTable!$C$23,"")</f>
        <v/>
      </c>
      <c r="CW24" s="332" t="str">
        <f>IF(AH24&lt;&gt;"",ScoreTable!$B$24,"")</f>
        <v/>
      </c>
      <c r="CX24" s="332" t="str">
        <f>IF(AI24&lt;&gt;"",ScoreTable!$C$24,"")</f>
        <v/>
      </c>
      <c r="CY24" s="332" t="str">
        <f>IF(AJ24&lt;&gt;"",ScoreTable!$B$25,"")</f>
        <v/>
      </c>
      <c r="CZ24" s="332" t="str">
        <f>IF(AK24&lt;&gt;"",ScoreTable!$C$25,"")</f>
        <v/>
      </c>
      <c r="DA24" s="332" t="str">
        <f>IF(AL24&lt;&gt;"",ScoreTable!$B$26,"")</f>
        <v/>
      </c>
      <c r="DB24" s="332" t="str">
        <f>IF(AM24&lt;&gt;"",ScoreTable!$C$26,"")</f>
        <v/>
      </c>
      <c r="DC24" s="332" t="str">
        <f>IF(AN24&lt;&gt;"",ScoreTable!$B$27,"")</f>
        <v/>
      </c>
      <c r="DD24" s="332" t="str">
        <f>IF(AO24&lt;&gt;"",ScoreTable!$C$27,"")</f>
        <v/>
      </c>
      <c r="DE24" s="332" t="str">
        <f>IF(AP24&lt;&gt;"",ScoreTable!$B$28,"")</f>
        <v/>
      </c>
      <c r="DF24" s="332" t="str">
        <f>IF(AQ24&lt;&gt;"",ScoreTable!$C$28,"")</f>
        <v/>
      </c>
      <c r="DG24" s="332" t="str">
        <f>IF(AR24&lt;&gt;"",ScoreTable!$B$29,"")</f>
        <v/>
      </c>
      <c r="DH24" s="332" t="str">
        <f>IF(AS24&lt;&gt;"",ScoreTable!$C$29,"")</f>
        <v/>
      </c>
      <c r="DI24" s="332" t="str">
        <f>IF(AT24&lt;&gt;"",ScoreTable!$B$30,"")</f>
        <v/>
      </c>
      <c r="DJ24" s="332" t="str">
        <f>IF(AU24&lt;&gt;"",ScoreTable!$C$30,"")</f>
        <v/>
      </c>
      <c r="DK24" s="332" t="str">
        <f>IF(AV24&lt;&gt;"",ScoreTable!$B$31,"")</f>
        <v/>
      </c>
      <c r="DL24" s="332" t="str">
        <f>IF(AW24&lt;&gt;"",ScoreTable!$C$31,"")</f>
        <v/>
      </c>
      <c r="DM24" s="332" t="str">
        <f>IF(AX24&lt;&gt;"",ScoreTable!$B$32,"")</f>
        <v/>
      </c>
      <c r="DN24" s="346" t="str">
        <f>IF(AY24&lt;&gt;"",ScoreTable!$C$32,"")</f>
        <v/>
      </c>
      <c r="DO24" s="338" t="str">
        <f>IF(AZ24&lt;&gt;"",ScoreTable!$B$34,"")</f>
        <v/>
      </c>
      <c r="DP24" s="332" t="str">
        <f>IF(BA24&lt;&gt;"",ScoreTable!$C$34,"")</f>
        <v/>
      </c>
      <c r="DQ24" s="332" t="str">
        <f>IF(BB24&lt;&gt;"",ScoreTable!$B$35,"")</f>
        <v/>
      </c>
      <c r="DR24" s="339" t="str">
        <f>IF(BC24&lt;&gt;"",ScoreTable!$C$35,"")</f>
        <v/>
      </c>
      <c r="DS24" s="338" t="str">
        <f>IF(BD24&lt;&gt;"",ScoreTable!$B$37,"")</f>
        <v/>
      </c>
      <c r="DT24" s="332" t="str">
        <f>IF(BE24&lt;&gt;"",ScoreTable!$C$37,"")</f>
        <v/>
      </c>
      <c r="DU24" s="332" t="str">
        <f>IF(BF24&lt;&gt;"",ScoreTable!$B$38,"")</f>
        <v/>
      </c>
      <c r="DV24" s="332" t="str">
        <f>IF(BG24&lt;&gt;"",ScoreTable!$C$38,"")</f>
        <v/>
      </c>
      <c r="DW24" s="332" t="str">
        <f>IF(BH24&lt;&gt;"",ScoreTable!$B$39,"")</f>
        <v/>
      </c>
      <c r="DX24" s="339" t="str">
        <f>IF(BI24&lt;&gt;"",ScoreTable!$C$39,"")</f>
        <v/>
      </c>
      <c r="DY24" s="338" t="str">
        <f>IF(BJ24&lt;&gt;"",ScoreTable!$B$3,"")</f>
        <v/>
      </c>
      <c r="DZ24" s="332" t="str">
        <f>IF(BK24&lt;&gt;"",ScoreTable!$C$3,"")</f>
        <v/>
      </c>
      <c r="EA24" s="332" t="str">
        <f>IF(BL24&lt;&gt;"",ScoreTable!$B$4,"")</f>
        <v/>
      </c>
      <c r="EB24" s="332" t="str">
        <f>IF(BM24&lt;&gt;"",ScoreTable!$C$4,"")</f>
        <v/>
      </c>
      <c r="EC24" s="332" t="str">
        <f>IF(BN24&lt;&gt;"",ScoreTable!$B$5,"")</f>
        <v/>
      </c>
      <c r="ED24" s="332" t="str">
        <f>IF(BO24&lt;&gt;"",ScoreTable!$C$5,"")</f>
        <v/>
      </c>
      <c r="EE24" s="332" t="str">
        <f>IF(BP24&lt;&gt;"",ScoreTable!$B$6,"")</f>
        <v/>
      </c>
      <c r="EF24" s="339" t="str">
        <f>IF(BQ24&lt;&gt;"",ScoreTable!$C$6,"")</f>
        <v/>
      </c>
      <c r="EG24" s="353" t="str">
        <f t="shared" si="28"/>
        <v/>
      </c>
    </row>
    <row r="25" spans="1:137" x14ac:dyDescent="0.2">
      <c r="A25">
        <v>21</v>
      </c>
      <c r="B25" s="328"/>
      <c r="C25" s="336" t="str">
        <f>Section4.c!C25</f>
        <v/>
      </c>
      <c r="D25" s="338"/>
      <c r="E25" s="332"/>
      <c r="F25" s="332"/>
      <c r="G25" s="332"/>
      <c r="H25" s="332"/>
      <c r="I25" s="339"/>
      <c r="J25" s="338"/>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9"/>
      <c r="AZ25" s="338"/>
      <c r="BA25" s="332"/>
      <c r="BB25" s="332"/>
      <c r="BC25" s="346"/>
      <c r="BD25" s="338"/>
      <c r="BE25" s="332"/>
      <c r="BF25" s="332"/>
      <c r="BG25" s="332"/>
      <c r="BH25" s="332"/>
      <c r="BI25" s="339"/>
      <c r="BJ25" s="337"/>
      <c r="BK25" s="332"/>
      <c r="BL25" s="332"/>
      <c r="BM25" s="332"/>
      <c r="BN25" s="332"/>
      <c r="BO25" s="332"/>
      <c r="BP25" s="332"/>
      <c r="BQ25" s="339"/>
      <c r="BR25" s="374"/>
      <c r="BS25" s="338" t="str">
        <f>IF(D25&lt;&gt;"",ScoreTable!$B$8,"")</f>
        <v/>
      </c>
      <c r="BT25" s="332" t="str">
        <f>IF(E25&lt;&gt;"",ScoreTable!$C$8,"")</f>
        <v/>
      </c>
      <c r="BU25" s="337" t="str">
        <f>IF(F25&lt;&gt;"",ScoreTable!B29,"")</f>
        <v/>
      </c>
      <c r="BV25" s="332" t="str">
        <f>IF(G25&lt;&gt;"",ScoreTable!C29,"")</f>
        <v/>
      </c>
      <c r="BW25" s="337" t="str">
        <f>IF(H25&lt;&gt;"",ScoreTable!B30,"")</f>
        <v/>
      </c>
      <c r="BX25" s="339" t="str">
        <f>IF(I25&lt;&gt;"",ScoreTable!$C$10,"")</f>
        <v/>
      </c>
      <c r="BY25" s="338" t="str">
        <f>IF(J25&lt;&gt;"",ScoreTable!$B$12,"")</f>
        <v/>
      </c>
      <c r="BZ25" s="332" t="str">
        <f>IF(K25&lt;&gt;"",ScoreTable!$C$12,"")</f>
        <v/>
      </c>
      <c r="CA25" s="332" t="str">
        <f>IF(L25&lt;&gt;"",ScoreTable!$B$13,"")</f>
        <v/>
      </c>
      <c r="CB25" s="332" t="str">
        <f>IF(M25&lt;&gt;"",ScoreTable!$C$13,"")</f>
        <v/>
      </c>
      <c r="CC25" s="332" t="str">
        <f>IF(N25&lt;&gt;"",ScoreTable!$B$14,"")</f>
        <v/>
      </c>
      <c r="CD25" s="332" t="str">
        <f>IF(O25&lt;&gt;"",ScoreTable!$C$14,"")</f>
        <v/>
      </c>
      <c r="CE25" s="332" t="str">
        <f>IF(P25&lt;&gt;"",ScoreTable!$B$15,"")</f>
        <v/>
      </c>
      <c r="CF25" s="332" t="str">
        <f>IF(Q25&lt;&gt;"",ScoreTable!$C$15,"")</f>
        <v/>
      </c>
      <c r="CG25" s="332" t="str">
        <f>IF(R25&lt;&gt;"",ScoreTable!$B$16,"")</f>
        <v/>
      </c>
      <c r="CH25" s="332" t="str">
        <f>IF(S25&lt;&gt;"",ScoreTable!$C$16,"")</f>
        <v/>
      </c>
      <c r="CI25" s="332" t="str">
        <f>IF(T25&lt;&gt;"",ScoreTable!$B$17,"")</f>
        <v/>
      </c>
      <c r="CJ25" s="332" t="str">
        <f>IF(U25&lt;&gt;"",ScoreTable!$C$17,"")</f>
        <v/>
      </c>
      <c r="CK25" s="332" t="str">
        <f>IF(V25&lt;&gt;"",ScoreTable!$B$18,"")</f>
        <v/>
      </c>
      <c r="CL25" s="332" t="str">
        <f>IF(W25&lt;&gt;"",ScoreTable!$C$18,"")</f>
        <v/>
      </c>
      <c r="CM25" s="332" t="str">
        <f>IF(X25&lt;&gt;"",ScoreTable!$B$19,"")</f>
        <v/>
      </c>
      <c r="CN25" s="332" t="str">
        <f>IF(Y25&lt;&gt;"",ScoreTable!$C$19,"")</f>
        <v/>
      </c>
      <c r="CO25" s="332" t="str">
        <f>IF(Z25&lt;&gt;"",ScoreTable!$B$20,"")</f>
        <v/>
      </c>
      <c r="CP25" s="332" t="str">
        <f>IF(AA25&lt;&gt;"",ScoreTable!$C$20,"")</f>
        <v/>
      </c>
      <c r="CQ25" s="332" t="str">
        <f>IF(AB25&lt;&gt;"",ScoreTable!$B$21,"")</f>
        <v/>
      </c>
      <c r="CR25" s="332" t="str">
        <f>IF(AC25&lt;&gt;"",ScoreTable!$C$21,"")</f>
        <v/>
      </c>
      <c r="CS25" s="332" t="str">
        <f>IF(AD25&lt;&gt;"",ScoreTable!$B$22,"")</f>
        <v/>
      </c>
      <c r="CT25" s="332" t="str">
        <f>IF(AE25&lt;&gt;"",ScoreTable!$C$22,"")</f>
        <v/>
      </c>
      <c r="CU25" s="332" t="str">
        <f>IF(AF25&lt;&gt;"",ScoreTable!$B$23,"")</f>
        <v/>
      </c>
      <c r="CV25" s="332" t="str">
        <f>IF(AG25&lt;&gt;"",ScoreTable!$C$23,"")</f>
        <v/>
      </c>
      <c r="CW25" s="332" t="str">
        <f>IF(AH25&lt;&gt;"",ScoreTable!$B$24,"")</f>
        <v/>
      </c>
      <c r="CX25" s="332" t="str">
        <f>IF(AI25&lt;&gt;"",ScoreTable!$C$24,"")</f>
        <v/>
      </c>
      <c r="CY25" s="332" t="str">
        <f>IF(AJ25&lt;&gt;"",ScoreTable!$B$25,"")</f>
        <v/>
      </c>
      <c r="CZ25" s="332" t="str">
        <f>IF(AK25&lt;&gt;"",ScoreTable!$C$25,"")</f>
        <v/>
      </c>
      <c r="DA25" s="332" t="str">
        <f>IF(AL25&lt;&gt;"",ScoreTable!$B$26,"")</f>
        <v/>
      </c>
      <c r="DB25" s="332" t="str">
        <f>IF(AM25&lt;&gt;"",ScoreTable!$C$26,"")</f>
        <v/>
      </c>
      <c r="DC25" s="332" t="str">
        <f>IF(AN25&lt;&gt;"",ScoreTable!$B$27,"")</f>
        <v/>
      </c>
      <c r="DD25" s="332" t="str">
        <f>IF(AO25&lt;&gt;"",ScoreTable!$C$27,"")</f>
        <v/>
      </c>
      <c r="DE25" s="332" t="str">
        <f>IF(AP25&lt;&gt;"",ScoreTable!$B$28,"")</f>
        <v/>
      </c>
      <c r="DF25" s="332" t="str">
        <f>IF(AQ25&lt;&gt;"",ScoreTable!$C$28,"")</f>
        <v/>
      </c>
      <c r="DG25" s="332" t="str">
        <f>IF(AR25&lt;&gt;"",ScoreTable!$B$29,"")</f>
        <v/>
      </c>
      <c r="DH25" s="332" t="str">
        <f>IF(AS25&lt;&gt;"",ScoreTable!$C$29,"")</f>
        <v/>
      </c>
      <c r="DI25" s="332" t="str">
        <f>IF(AT25&lt;&gt;"",ScoreTable!$B$30,"")</f>
        <v/>
      </c>
      <c r="DJ25" s="332" t="str">
        <f>IF(AU25&lt;&gt;"",ScoreTable!$C$30,"")</f>
        <v/>
      </c>
      <c r="DK25" s="332" t="str">
        <f>IF(AV25&lt;&gt;"",ScoreTable!$B$31,"")</f>
        <v/>
      </c>
      <c r="DL25" s="332" t="str">
        <f>IF(AW25&lt;&gt;"",ScoreTable!$C$31,"")</f>
        <v/>
      </c>
      <c r="DM25" s="332" t="str">
        <f>IF(AX25&lt;&gt;"",ScoreTable!$B$32,"")</f>
        <v/>
      </c>
      <c r="DN25" s="346" t="str">
        <f>IF(AY25&lt;&gt;"",ScoreTable!$C$32,"")</f>
        <v/>
      </c>
      <c r="DO25" s="338" t="str">
        <f>IF(AZ25&lt;&gt;"",ScoreTable!$B$34,"")</f>
        <v/>
      </c>
      <c r="DP25" s="332" t="str">
        <f>IF(BA25&lt;&gt;"",ScoreTable!$C$34,"")</f>
        <v/>
      </c>
      <c r="DQ25" s="332" t="str">
        <f>IF(BB25&lt;&gt;"",ScoreTable!$B$35,"")</f>
        <v/>
      </c>
      <c r="DR25" s="339" t="str">
        <f>IF(BC25&lt;&gt;"",ScoreTable!$C$35,"")</f>
        <v/>
      </c>
      <c r="DS25" s="338" t="str">
        <f>IF(BD25&lt;&gt;"",ScoreTable!$B$37,"")</f>
        <v/>
      </c>
      <c r="DT25" s="332" t="str">
        <f>IF(BE25&lt;&gt;"",ScoreTable!$C$37,"")</f>
        <v/>
      </c>
      <c r="DU25" s="332" t="str">
        <f>IF(BF25&lt;&gt;"",ScoreTable!$B$38,"")</f>
        <v/>
      </c>
      <c r="DV25" s="332" t="str">
        <f>IF(BG25&lt;&gt;"",ScoreTable!$C$38,"")</f>
        <v/>
      </c>
      <c r="DW25" s="332" t="str">
        <f>IF(BH25&lt;&gt;"",ScoreTable!$B$39,"")</f>
        <v/>
      </c>
      <c r="DX25" s="339" t="str">
        <f>IF(BI25&lt;&gt;"",ScoreTable!$C$39,"")</f>
        <v/>
      </c>
      <c r="DY25" s="338" t="str">
        <f>IF(BJ25&lt;&gt;"",ScoreTable!$B$3,"")</f>
        <v/>
      </c>
      <c r="DZ25" s="332" t="str">
        <f>IF(BK25&lt;&gt;"",ScoreTable!$C$3,"")</f>
        <v/>
      </c>
      <c r="EA25" s="332" t="str">
        <f>IF(BL25&lt;&gt;"",ScoreTable!$B$4,"")</f>
        <v/>
      </c>
      <c r="EB25" s="332" t="str">
        <f>IF(BM25&lt;&gt;"",ScoreTable!$C$4,"")</f>
        <v/>
      </c>
      <c r="EC25" s="332" t="str">
        <f>IF(BN25&lt;&gt;"",ScoreTable!$B$5,"")</f>
        <v/>
      </c>
      <c r="ED25" s="332" t="str">
        <f>IF(BO25&lt;&gt;"",ScoreTable!$C$5,"")</f>
        <v/>
      </c>
      <c r="EE25" s="332" t="str">
        <f>IF(BP25&lt;&gt;"",ScoreTable!$B$6,"")</f>
        <v/>
      </c>
      <c r="EF25" s="339" t="str">
        <f>IF(BQ25&lt;&gt;"",ScoreTable!$C$6,"")</f>
        <v/>
      </c>
      <c r="EG25" s="353" t="str">
        <f t="shared" si="28"/>
        <v/>
      </c>
    </row>
    <row r="26" spans="1:137" x14ac:dyDescent="0.2">
      <c r="A26">
        <v>22</v>
      </c>
      <c r="B26" s="328"/>
      <c r="C26" s="336" t="str">
        <f>Section4.c!C26</f>
        <v/>
      </c>
      <c r="D26" s="338"/>
      <c r="E26" s="332"/>
      <c r="F26" s="332"/>
      <c r="G26" s="332"/>
      <c r="H26" s="332"/>
      <c r="I26" s="339"/>
      <c r="J26" s="338"/>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9"/>
      <c r="AZ26" s="338"/>
      <c r="BA26" s="332"/>
      <c r="BB26" s="332"/>
      <c r="BC26" s="346"/>
      <c r="BD26" s="338"/>
      <c r="BE26" s="332"/>
      <c r="BF26" s="332"/>
      <c r="BG26" s="332"/>
      <c r="BH26" s="332"/>
      <c r="BI26" s="339"/>
      <c r="BJ26" s="337"/>
      <c r="BK26" s="332"/>
      <c r="BL26" s="332"/>
      <c r="BM26" s="332"/>
      <c r="BN26" s="332"/>
      <c r="BO26" s="332"/>
      <c r="BP26" s="332"/>
      <c r="BQ26" s="339"/>
      <c r="BR26" s="374"/>
      <c r="BS26" s="338" t="str">
        <f>IF(D26&lt;&gt;"",ScoreTable!$B$8,"")</f>
        <v/>
      </c>
      <c r="BT26" s="332" t="str">
        <f>IF(E26&lt;&gt;"",ScoreTable!$C$8,"")</f>
        <v/>
      </c>
      <c r="BU26" s="337" t="str">
        <f>IF(F26&lt;&gt;"",ScoreTable!B30,"")</f>
        <v/>
      </c>
      <c r="BV26" s="332" t="str">
        <f>IF(G26&lt;&gt;"",ScoreTable!C30,"")</f>
        <v/>
      </c>
      <c r="BW26" s="337" t="str">
        <f>IF(H26&lt;&gt;"",ScoreTable!B31,"")</f>
        <v/>
      </c>
      <c r="BX26" s="339" t="str">
        <f>IF(I26&lt;&gt;"",ScoreTable!$C$10,"")</f>
        <v/>
      </c>
      <c r="BY26" s="338" t="str">
        <f>IF(J26&lt;&gt;"",ScoreTable!$B$12,"")</f>
        <v/>
      </c>
      <c r="BZ26" s="332" t="str">
        <f>IF(K26&lt;&gt;"",ScoreTable!$C$12,"")</f>
        <v/>
      </c>
      <c r="CA26" s="332" t="str">
        <f>IF(L26&lt;&gt;"",ScoreTable!$B$13,"")</f>
        <v/>
      </c>
      <c r="CB26" s="332" t="str">
        <f>IF(M26&lt;&gt;"",ScoreTable!$C$13,"")</f>
        <v/>
      </c>
      <c r="CC26" s="332" t="str">
        <f>IF(N26&lt;&gt;"",ScoreTable!$B$14,"")</f>
        <v/>
      </c>
      <c r="CD26" s="332" t="str">
        <f>IF(O26&lt;&gt;"",ScoreTable!$C$14,"")</f>
        <v/>
      </c>
      <c r="CE26" s="332" t="str">
        <f>IF(P26&lt;&gt;"",ScoreTable!$B$15,"")</f>
        <v/>
      </c>
      <c r="CF26" s="332" t="str">
        <f>IF(Q26&lt;&gt;"",ScoreTable!$C$15,"")</f>
        <v/>
      </c>
      <c r="CG26" s="332" t="str">
        <f>IF(R26&lt;&gt;"",ScoreTable!$B$16,"")</f>
        <v/>
      </c>
      <c r="CH26" s="332" t="str">
        <f>IF(S26&lt;&gt;"",ScoreTable!$C$16,"")</f>
        <v/>
      </c>
      <c r="CI26" s="332" t="str">
        <f>IF(T26&lt;&gt;"",ScoreTable!$B$17,"")</f>
        <v/>
      </c>
      <c r="CJ26" s="332" t="str">
        <f>IF(U26&lt;&gt;"",ScoreTable!$C$17,"")</f>
        <v/>
      </c>
      <c r="CK26" s="332" t="str">
        <f>IF(V26&lt;&gt;"",ScoreTable!$B$18,"")</f>
        <v/>
      </c>
      <c r="CL26" s="332" t="str">
        <f>IF(W26&lt;&gt;"",ScoreTable!$C$18,"")</f>
        <v/>
      </c>
      <c r="CM26" s="332" t="str">
        <f>IF(X26&lt;&gt;"",ScoreTable!$B$19,"")</f>
        <v/>
      </c>
      <c r="CN26" s="332" t="str">
        <f>IF(Y26&lt;&gt;"",ScoreTable!$C$19,"")</f>
        <v/>
      </c>
      <c r="CO26" s="332" t="str">
        <f>IF(Z26&lt;&gt;"",ScoreTable!$B$20,"")</f>
        <v/>
      </c>
      <c r="CP26" s="332" t="str">
        <f>IF(AA26&lt;&gt;"",ScoreTable!$C$20,"")</f>
        <v/>
      </c>
      <c r="CQ26" s="332" t="str">
        <f>IF(AB26&lt;&gt;"",ScoreTable!$B$21,"")</f>
        <v/>
      </c>
      <c r="CR26" s="332" t="str">
        <f>IF(AC26&lt;&gt;"",ScoreTable!$C$21,"")</f>
        <v/>
      </c>
      <c r="CS26" s="332" t="str">
        <f>IF(AD26&lt;&gt;"",ScoreTable!$B$22,"")</f>
        <v/>
      </c>
      <c r="CT26" s="332" t="str">
        <f>IF(AE26&lt;&gt;"",ScoreTable!$C$22,"")</f>
        <v/>
      </c>
      <c r="CU26" s="332" t="str">
        <f>IF(AF26&lt;&gt;"",ScoreTable!$B$23,"")</f>
        <v/>
      </c>
      <c r="CV26" s="332" t="str">
        <f>IF(AG26&lt;&gt;"",ScoreTable!$C$23,"")</f>
        <v/>
      </c>
      <c r="CW26" s="332" t="str">
        <f>IF(AH26&lt;&gt;"",ScoreTable!$B$24,"")</f>
        <v/>
      </c>
      <c r="CX26" s="332" t="str">
        <f>IF(AI26&lt;&gt;"",ScoreTable!$C$24,"")</f>
        <v/>
      </c>
      <c r="CY26" s="332" t="str">
        <f>IF(AJ26&lt;&gt;"",ScoreTable!$B$25,"")</f>
        <v/>
      </c>
      <c r="CZ26" s="332" t="str">
        <f>IF(AK26&lt;&gt;"",ScoreTable!$C$25,"")</f>
        <v/>
      </c>
      <c r="DA26" s="332" t="str">
        <f>IF(AL26&lt;&gt;"",ScoreTable!$B$26,"")</f>
        <v/>
      </c>
      <c r="DB26" s="332" t="str">
        <f>IF(AM26&lt;&gt;"",ScoreTable!$C$26,"")</f>
        <v/>
      </c>
      <c r="DC26" s="332" t="str">
        <f>IF(AN26&lt;&gt;"",ScoreTable!$B$27,"")</f>
        <v/>
      </c>
      <c r="DD26" s="332" t="str">
        <f>IF(AO26&lt;&gt;"",ScoreTable!$C$27,"")</f>
        <v/>
      </c>
      <c r="DE26" s="332" t="str">
        <f>IF(AP26&lt;&gt;"",ScoreTable!$B$28,"")</f>
        <v/>
      </c>
      <c r="DF26" s="332" t="str">
        <f>IF(AQ26&lt;&gt;"",ScoreTable!$C$28,"")</f>
        <v/>
      </c>
      <c r="DG26" s="332" t="str">
        <f>IF(AR26&lt;&gt;"",ScoreTable!$B$29,"")</f>
        <v/>
      </c>
      <c r="DH26" s="332" t="str">
        <f>IF(AS26&lt;&gt;"",ScoreTable!$C$29,"")</f>
        <v/>
      </c>
      <c r="DI26" s="332" t="str">
        <f>IF(AT26&lt;&gt;"",ScoreTable!$B$30,"")</f>
        <v/>
      </c>
      <c r="DJ26" s="332" t="str">
        <f>IF(AU26&lt;&gt;"",ScoreTable!$C$30,"")</f>
        <v/>
      </c>
      <c r="DK26" s="332" t="str">
        <f>IF(AV26&lt;&gt;"",ScoreTable!$B$31,"")</f>
        <v/>
      </c>
      <c r="DL26" s="332" t="str">
        <f>IF(AW26&lt;&gt;"",ScoreTable!$C$31,"")</f>
        <v/>
      </c>
      <c r="DM26" s="332" t="str">
        <f>IF(AX26&lt;&gt;"",ScoreTable!$B$32,"")</f>
        <v/>
      </c>
      <c r="DN26" s="346" t="str">
        <f>IF(AY26&lt;&gt;"",ScoreTable!$C$32,"")</f>
        <v/>
      </c>
      <c r="DO26" s="338" t="str">
        <f>IF(AZ26&lt;&gt;"",ScoreTable!$B$34,"")</f>
        <v/>
      </c>
      <c r="DP26" s="332" t="str">
        <f>IF(BA26&lt;&gt;"",ScoreTable!$C$34,"")</f>
        <v/>
      </c>
      <c r="DQ26" s="332" t="str">
        <f>IF(BB26&lt;&gt;"",ScoreTable!$B$35,"")</f>
        <v/>
      </c>
      <c r="DR26" s="339" t="str">
        <f>IF(BC26&lt;&gt;"",ScoreTable!$C$35,"")</f>
        <v/>
      </c>
      <c r="DS26" s="338" t="str">
        <f>IF(BD26&lt;&gt;"",ScoreTable!$B$37,"")</f>
        <v/>
      </c>
      <c r="DT26" s="332" t="str">
        <f>IF(BE26&lt;&gt;"",ScoreTable!$C$37,"")</f>
        <v/>
      </c>
      <c r="DU26" s="332" t="str">
        <f>IF(BF26&lt;&gt;"",ScoreTable!$B$38,"")</f>
        <v/>
      </c>
      <c r="DV26" s="332" t="str">
        <f>IF(BG26&lt;&gt;"",ScoreTable!$C$38,"")</f>
        <v/>
      </c>
      <c r="DW26" s="332" t="str">
        <f>IF(BH26&lt;&gt;"",ScoreTable!$B$39,"")</f>
        <v/>
      </c>
      <c r="DX26" s="339" t="str">
        <f>IF(BI26&lt;&gt;"",ScoreTable!$C$39,"")</f>
        <v/>
      </c>
      <c r="DY26" s="338" t="str">
        <f>IF(BJ26&lt;&gt;"",ScoreTable!$B$3,"")</f>
        <v/>
      </c>
      <c r="DZ26" s="332" t="str">
        <f>IF(BK26&lt;&gt;"",ScoreTable!$C$3,"")</f>
        <v/>
      </c>
      <c r="EA26" s="332" t="str">
        <f>IF(BL26&lt;&gt;"",ScoreTable!$B$4,"")</f>
        <v/>
      </c>
      <c r="EB26" s="332" t="str">
        <f>IF(BM26&lt;&gt;"",ScoreTable!$C$4,"")</f>
        <v/>
      </c>
      <c r="EC26" s="332" t="str">
        <f>IF(BN26&lt;&gt;"",ScoreTable!$B$5,"")</f>
        <v/>
      </c>
      <c r="ED26" s="332" t="str">
        <f>IF(BO26&lt;&gt;"",ScoreTable!$C$5,"")</f>
        <v/>
      </c>
      <c r="EE26" s="332" t="str">
        <f>IF(BP26&lt;&gt;"",ScoreTable!$B$6,"")</f>
        <v/>
      </c>
      <c r="EF26" s="339" t="str">
        <f>IF(BQ26&lt;&gt;"",ScoreTable!$C$6,"")</f>
        <v/>
      </c>
      <c r="EG26" s="353" t="str">
        <f t="shared" si="28"/>
        <v/>
      </c>
    </row>
    <row r="27" spans="1:137" x14ac:dyDescent="0.2">
      <c r="A27">
        <v>23</v>
      </c>
      <c r="B27" s="328"/>
      <c r="C27" s="336" t="str">
        <f>Section4.c!C27</f>
        <v/>
      </c>
      <c r="D27" s="338"/>
      <c r="E27" s="332"/>
      <c r="F27" s="332"/>
      <c r="G27" s="332"/>
      <c r="H27" s="332"/>
      <c r="I27" s="339"/>
      <c r="J27" s="338"/>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9"/>
      <c r="AZ27" s="338"/>
      <c r="BA27" s="332"/>
      <c r="BB27" s="332"/>
      <c r="BC27" s="346"/>
      <c r="BD27" s="338"/>
      <c r="BE27" s="332"/>
      <c r="BF27" s="332"/>
      <c r="BG27" s="332"/>
      <c r="BH27" s="332"/>
      <c r="BI27" s="339"/>
      <c r="BJ27" s="337"/>
      <c r="BK27" s="332"/>
      <c r="BL27" s="332"/>
      <c r="BM27" s="332"/>
      <c r="BN27" s="332"/>
      <c r="BO27" s="332"/>
      <c r="BP27" s="332"/>
      <c r="BQ27" s="339"/>
      <c r="BR27" s="374"/>
      <c r="BS27" s="338" t="str">
        <f>IF(D27&lt;&gt;"",ScoreTable!$B$8,"")</f>
        <v/>
      </c>
      <c r="BT27" s="332" t="str">
        <f>IF(E27&lt;&gt;"",ScoreTable!$C$8,"")</f>
        <v/>
      </c>
      <c r="BU27" s="337" t="str">
        <f>IF(F27&lt;&gt;"",ScoreTable!B31,"")</f>
        <v/>
      </c>
      <c r="BV27" s="332" t="str">
        <f>IF(G27&lt;&gt;"",ScoreTable!C31,"")</f>
        <v/>
      </c>
      <c r="BW27" s="337" t="str">
        <f>IF(H27&lt;&gt;"",ScoreTable!B32,"")</f>
        <v/>
      </c>
      <c r="BX27" s="339" t="str">
        <f>IF(I27&lt;&gt;"",ScoreTable!$C$10,"")</f>
        <v/>
      </c>
      <c r="BY27" s="338" t="str">
        <f>IF(J27&lt;&gt;"",ScoreTable!$B$12,"")</f>
        <v/>
      </c>
      <c r="BZ27" s="332" t="str">
        <f>IF(K27&lt;&gt;"",ScoreTable!$C$12,"")</f>
        <v/>
      </c>
      <c r="CA27" s="332" t="str">
        <f>IF(L27&lt;&gt;"",ScoreTable!$B$13,"")</f>
        <v/>
      </c>
      <c r="CB27" s="332" t="str">
        <f>IF(M27&lt;&gt;"",ScoreTable!$C$13,"")</f>
        <v/>
      </c>
      <c r="CC27" s="332" t="str">
        <f>IF(N27&lt;&gt;"",ScoreTable!$B$14,"")</f>
        <v/>
      </c>
      <c r="CD27" s="332" t="str">
        <f>IF(O27&lt;&gt;"",ScoreTable!$C$14,"")</f>
        <v/>
      </c>
      <c r="CE27" s="332" t="str">
        <f>IF(P27&lt;&gt;"",ScoreTable!$B$15,"")</f>
        <v/>
      </c>
      <c r="CF27" s="332" t="str">
        <f>IF(Q27&lt;&gt;"",ScoreTable!$C$15,"")</f>
        <v/>
      </c>
      <c r="CG27" s="332" t="str">
        <f>IF(R27&lt;&gt;"",ScoreTable!$B$16,"")</f>
        <v/>
      </c>
      <c r="CH27" s="332" t="str">
        <f>IF(S27&lt;&gt;"",ScoreTable!$C$16,"")</f>
        <v/>
      </c>
      <c r="CI27" s="332" t="str">
        <f>IF(T27&lt;&gt;"",ScoreTable!$B$17,"")</f>
        <v/>
      </c>
      <c r="CJ27" s="332" t="str">
        <f>IF(U27&lt;&gt;"",ScoreTable!$C$17,"")</f>
        <v/>
      </c>
      <c r="CK27" s="332" t="str">
        <f>IF(V27&lt;&gt;"",ScoreTable!$B$18,"")</f>
        <v/>
      </c>
      <c r="CL27" s="332" t="str">
        <f>IF(W27&lt;&gt;"",ScoreTable!$C$18,"")</f>
        <v/>
      </c>
      <c r="CM27" s="332" t="str">
        <f>IF(X27&lt;&gt;"",ScoreTable!$B$19,"")</f>
        <v/>
      </c>
      <c r="CN27" s="332" t="str">
        <f>IF(Y27&lt;&gt;"",ScoreTable!$C$19,"")</f>
        <v/>
      </c>
      <c r="CO27" s="332" t="str">
        <f>IF(Z27&lt;&gt;"",ScoreTable!$B$20,"")</f>
        <v/>
      </c>
      <c r="CP27" s="332" t="str">
        <f>IF(AA27&lt;&gt;"",ScoreTable!$C$20,"")</f>
        <v/>
      </c>
      <c r="CQ27" s="332" t="str">
        <f>IF(AB27&lt;&gt;"",ScoreTable!$B$21,"")</f>
        <v/>
      </c>
      <c r="CR27" s="332" t="str">
        <f>IF(AC27&lt;&gt;"",ScoreTable!$C$21,"")</f>
        <v/>
      </c>
      <c r="CS27" s="332" t="str">
        <f>IF(AD27&lt;&gt;"",ScoreTable!$B$22,"")</f>
        <v/>
      </c>
      <c r="CT27" s="332" t="str">
        <f>IF(AE27&lt;&gt;"",ScoreTable!$C$22,"")</f>
        <v/>
      </c>
      <c r="CU27" s="332" t="str">
        <f>IF(AF27&lt;&gt;"",ScoreTable!$B$23,"")</f>
        <v/>
      </c>
      <c r="CV27" s="332" t="str">
        <f>IF(AG27&lt;&gt;"",ScoreTable!$C$23,"")</f>
        <v/>
      </c>
      <c r="CW27" s="332" t="str">
        <f>IF(AH27&lt;&gt;"",ScoreTable!$B$24,"")</f>
        <v/>
      </c>
      <c r="CX27" s="332" t="str">
        <f>IF(AI27&lt;&gt;"",ScoreTable!$C$24,"")</f>
        <v/>
      </c>
      <c r="CY27" s="332" t="str">
        <f>IF(AJ27&lt;&gt;"",ScoreTable!$B$25,"")</f>
        <v/>
      </c>
      <c r="CZ27" s="332" t="str">
        <f>IF(AK27&lt;&gt;"",ScoreTable!$C$25,"")</f>
        <v/>
      </c>
      <c r="DA27" s="332" t="str">
        <f>IF(AL27&lt;&gt;"",ScoreTable!$B$26,"")</f>
        <v/>
      </c>
      <c r="DB27" s="332" t="str">
        <f>IF(AM27&lt;&gt;"",ScoreTable!$C$26,"")</f>
        <v/>
      </c>
      <c r="DC27" s="332" t="str">
        <f>IF(AN27&lt;&gt;"",ScoreTable!$B$27,"")</f>
        <v/>
      </c>
      <c r="DD27" s="332" t="str">
        <f>IF(AO27&lt;&gt;"",ScoreTable!$C$27,"")</f>
        <v/>
      </c>
      <c r="DE27" s="332" t="str">
        <f>IF(AP27&lt;&gt;"",ScoreTable!$B$28,"")</f>
        <v/>
      </c>
      <c r="DF27" s="332" t="str">
        <f>IF(AQ27&lt;&gt;"",ScoreTable!$C$28,"")</f>
        <v/>
      </c>
      <c r="DG27" s="332" t="str">
        <f>IF(AR27&lt;&gt;"",ScoreTable!$B$29,"")</f>
        <v/>
      </c>
      <c r="DH27" s="332" t="str">
        <f>IF(AS27&lt;&gt;"",ScoreTable!$C$29,"")</f>
        <v/>
      </c>
      <c r="DI27" s="332" t="str">
        <f>IF(AT27&lt;&gt;"",ScoreTable!$B$30,"")</f>
        <v/>
      </c>
      <c r="DJ27" s="332" t="str">
        <f>IF(AU27&lt;&gt;"",ScoreTable!$C$30,"")</f>
        <v/>
      </c>
      <c r="DK27" s="332" t="str">
        <f>IF(AV27&lt;&gt;"",ScoreTable!$B$31,"")</f>
        <v/>
      </c>
      <c r="DL27" s="332" t="str">
        <f>IF(AW27&lt;&gt;"",ScoreTable!$C$31,"")</f>
        <v/>
      </c>
      <c r="DM27" s="332" t="str">
        <f>IF(AX27&lt;&gt;"",ScoreTable!$B$32,"")</f>
        <v/>
      </c>
      <c r="DN27" s="346" t="str">
        <f>IF(AY27&lt;&gt;"",ScoreTable!$C$32,"")</f>
        <v/>
      </c>
      <c r="DO27" s="338" t="str">
        <f>IF(AZ27&lt;&gt;"",ScoreTable!$B$34,"")</f>
        <v/>
      </c>
      <c r="DP27" s="332" t="str">
        <f>IF(BA27&lt;&gt;"",ScoreTable!$C$34,"")</f>
        <v/>
      </c>
      <c r="DQ27" s="332" t="str">
        <f>IF(BB27&lt;&gt;"",ScoreTable!$B$35,"")</f>
        <v/>
      </c>
      <c r="DR27" s="339" t="str">
        <f>IF(BC27&lt;&gt;"",ScoreTable!$C$35,"")</f>
        <v/>
      </c>
      <c r="DS27" s="338" t="str">
        <f>IF(BD27&lt;&gt;"",ScoreTable!$B$37,"")</f>
        <v/>
      </c>
      <c r="DT27" s="332" t="str">
        <f>IF(BE27&lt;&gt;"",ScoreTable!$C$37,"")</f>
        <v/>
      </c>
      <c r="DU27" s="332" t="str">
        <f>IF(BF27&lt;&gt;"",ScoreTable!$B$38,"")</f>
        <v/>
      </c>
      <c r="DV27" s="332" t="str">
        <f>IF(BG27&lt;&gt;"",ScoreTable!$C$38,"")</f>
        <v/>
      </c>
      <c r="DW27" s="332" t="str">
        <f>IF(BH27&lt;&gt;"",ScoreTable!$B$39,"")</f>
        <v/>
      </c>
      <c r="DX27" s="339" t="str">
        <f>IF(BI27&lt;&gt;"",ScoreTable!$C$39,"")</f>
        <v/>
      </c>
      <c r="DY27" s="338" t="str">
        <f>IF(BJ27&lt;&gt;"",ScoreTable!$B$3,"")</f>
        <v/>
      </c>
      <c r="DZ27" s="332" t="str">
        <f>IF(BK27&lt;&gt;"",ScoreTable!$C$3,"")</f>
        <v/>
      </c>
      <c r="EA27" s="332" t="str">
        <f>IF(BL27&lt;&gt;"",ScoreTable!$B$4,"")</f>
        <v/>
      </c>
      <c r="EB27" s="332" t="str">
        <f>IF(BM27&lt;&gt;"",ScoreTable!$C$4,"")</f>
        <v/>
      </c>
      <c r="EC27" s="332" t="str">
        <f>IF(BN27&lt;&gt;"",ScoreTable!$B$5,"")</f>
        <v/>
      </c>
      <c r="ED27" s="332" t="str">
        <f>IF(BO27&lt;&gt;"",ScoreTable!$C$5,"")</f>
        <v/>
      </c>
      <c r="EE27" s="332" t="str">
        <f>IF(BP27&lt;&gt;"",ScoreTable!$B$6,"")</f>
        <v/>
      </c>
      <c r="EF27" s="339" t="str">
        <f>IF(BQ27&lt;&gt;"",ScoreTable!$C$6,"")</f>
        <v/>
      </c>
      <c r="EG27" s="353" t="str">
        <f t="shared" si="28"/>
        <v/>
      </c>
    </row>
    <row r="28" spans="1:137" x14ac:dyDescent="0.2">
      <c r="A28">
        <v>24</v>
      </c>
      <c r="B28" s="328"/>
      <c r="C28" s="336" t="str">
        <f>Section4.c!C28</f>
        <v/>
      </c>
      <c r="D28" s="338"/>
      <c r="E28" s="332"/>
      <c r="F28" s="332"/>
      <c r="G28" s="332"/>
      <c r="H28" s="332"/>
      <c r="I28" s="339"/>
      <c r="J28" s="338"/>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9"/>
      <c r="AZ28" s="338"/>
      <c r="BA28" s="332"/>
      <c r="BB28" s="332"/>
      <c r="BC28" s="346"/>
      <c r="BD28" s="338"/>
      <c r="BE28" s="332"/>
      <c r="BF28" s="332"/>
      <c r="BG28" s="332"/>
      <c r="BH28" s="332"/>
      <c r="BI28" s="339"/>
      <c r="BJ28" s="337"/>
      <c r="BK28" s="332"/>
      <c r="BL28" s="332"/>
      <c r="BM28" s="332"/>
      <c r="BN28" s="332"/>
      <c r="BO28" s="332"/>
      <c r="BP28" s="332"/>
      <c r="BQ28" s="339"/>
      <c r="BR28" s="374"/>
      <c r="BS28" s="338" t="str">
        <f>IF(D28&lt;&gt;"",ScoreTable!$B$8,"")</f>
        <v/>
      </c>
      <c r="BT28" s="332" t="str">
        <f>IF(E28&lt;&gt;"",ScoreTable!$C$8,"")</f>
        <v/>
      </c>
      <c r="BU28" s="337" t="str">
        <f>IF(F28&lt;&gt;"",ScoreTable!B32,"")</f>
        <v/>
      </c>
      <c r="BV28" s="332" t="str">
        <f>IF(G28&lt;&gt;"",ScoreTable!C32,"")</f>
        <v/>
      </c>
      <c r="BW28" s="337" t="str">
        <f>IF(H28&lt;&gt;"",ScoreTable!B33,"")</f>
        <v/>
      </c>
      <c r="BX28" s="339" t="str">
        <f>IF(I28&lt;&gt;"",ScoreTable!$C$10,"")</f>
        <v/>
      </c>
      <c r="BY28" s="338" t="str">
        <f>IF(J28&lt;&gt;"",ScoreTable!$B$12,"")</f>
        <v/>
      </c>
      <c r="BZ28" s="332" t="str">
        <f>IF(K28&lt;&gt;"",ScoreTable!$C$12,"")</f>
        <v/>
      </c>
      <c r="CA28" s="332" t="str">
        <f>IF(L28&lt;&gt;"",ScoreTable!$B$13,"")</f>
        <v/>
      </c>
      <c r="CB28" s="332" t="str">
        <f>IF(M28&lt;&gt;"",ScoreTable!$C$13,"")</f>
        <v/>
      </c>
      <c r="CC28" s="332" t="str">
        <f>IF(N28&lt;&gt;"",ScoreTable!$B$14,"")</f>
        <v/>
      </c>
      <c r="CD28" s="332" t="str">
        <f>IF(O28&lt;&gt;"",ScoreTable!$C$14,"")</f>
        <v/>
      </c>
      <c r="CE28" s="332" t="str">
        <f>IF(P28&lt;&gt;"",ScoreTable!$B$15,"")</f>
        <v/>
      </c>
      <c r="CF28" s="332" t="str">
        <f>IF(Q28&lt;&gt;"",ScoreTable!$C$15,"")</f>
        <v/>
      </c>
      <c r="CG28" s="332" t="str">
        <f>IF(R28&lt;&gt;"",ScoreTable!$B$16,"")</f>
        <v/>
      </c>
      <c r="CH28" s="332" t="str">
        <f>IF(S28&lt;&gt;"",ScoreTable!$C$16,"")</f>
        <v/>
      </c>
      <c r="CI28" s="332" t="str">
        <f>IF(T28&lt;&gt;"",ScoreTable!$B$17,"")</f>
        <v/>
      </c>
      <c r="CJ28" s="332" t="str">
        <f>IF(U28&lt;&gt;"",ScoreTable!$C$17,"")</f>
        <v/>
      </c>
      <c r="CK28" s="332" t="str">
        <f>IF(V28&lt;&gt;"",ScoreTable!$B$18,"")</f>
        <v/>
      </c>
      <c r="CL28" s="332" t="str">
        <f>IF(W28&lt;&gt;"",ScoreTable!$C$18,"")</f>
        <v/>
      </c>
      <c r="CM28" s="332" t="str">
        <f>IF(X28&lt;&gt;"",ScoreTable!$B$19,"")</f>
        <v/>
      </c>
      <c r="CN28" s="332" t="str">
        <f>IF(Y28&lt;&gt;"",ScoreTable!$C$19,"")</f>
        <v/>
      </c>
      <c r="CO28" s="332" t="str">
        <f>IF(Z28&lt;&gt;"",ScoreTable!$B$20,"")</f>
        <v/>
      </c>
      <c r="CP28" s="332" t="str">
        <f>IF(AA28&lt;&gt;"",ScoreTable!$C$20,"")</f>
        <v/>
      </c>
      <c r="CQ28" s="332" t="str">
        <f>IF(AB28&lt;&gt;"",ScoreTable!$B$21,"")</f>
        <v/>
      </c>
      <c r="CR28" s="332" t="str">
        <f>IF(AC28&lt;&gt;"",ScoreTable!$C$21,"")</f>
        <v/>
      </c>
      <c r="CS28" s="332" t="str">
        <f>IF(AD28&lt;&gt;"",ScoreTable!$B$22,"")</f>
        <v/>
      </c>
      <c r="CT28" s="332" t="str">
        <f>IF(AE28&lt;&gt;"",ScoreTable!$C$22,"")</f>
        <v/>
      </c>
      <c r="CU28" s="332" t="str">
        <f>IF(AF28&lt;&gt;"",ScoreTable!$B$23,"")</f>
        <v/>
      </c>
      <c r="CV28" s="332" t="str">
        <f>IF(AG28&lt;&gt;"",ScoreTable!$C$23,"")</f>
        <v/>
      </c>
      <c r="CW28" s="332" t="str">
        <f>IF(AH28&lt;&gt;"",ScoreTable!$B$24,"")</f>
        <v/>
      </c>
      <c r="CX28" s="332" t="str">
        <f>IF(AI28&lt;&gt;"",ScoreTable!$C$24,"")</f>
        <v/>
      </c>
      <c r="CY28" s="332" t="str">
        <f>IF(AJ28&lt;&gt;"",ScoreTable!$B$25,"")</f>
        <v/>
      </c>
      <c r="CZ28" s="332" t="str">
        <f>IF(AK28&lt;&gt;"",ScoreTable!$C$25,"")</f>
        <v/>
      </c>
      <c r="DA28" s="332" t="str">
        <f>IF(AL28&lt;&gt;"",ScoreTable!$B$26,"")</f>
        <v/>
      </c>
      <c r="DB28" s="332" t="str">
        <f>IF(AM28&lt;&gt;"",ScoreTable!$C$26,"")</f>
        <v/>
      </c>
      <c r="DC28" s="332" t="str">
        <f>IF(AN28&lt;&gt;"",ScoreTable!$B$27,"")</f>
        <v/>
      </c>
      <c r="DD28" s="332" t="str">
        <f>IF(AO28&lt;&gt;"",ScoreTable!$C$27,"")</f>
        <v/>
      </c>
      <c r="DE28" s="332" t="str">
        <f>IF(AP28&lt;&gt;"",ScoreTable!$B$28,"")</f>
        <v/>
      </c>
      <c r="DF28" s="332" t="str">
        <f>IF(AQ28&lt;&gt;"",ScoreTable!$C$28,"")</f>
        <v/>
      </c>
      <c r="DG28" s="332" t="str">
        <f>IF(AR28&lt;&gt;"",ScoreTable!$B$29,"")</f>
        <v/>
      </c>
      <c r="DH28" s="332" t="str">
        <f>IF(AS28&lt;&gt;"",ScoreTable!$C$29,"")</f>
        <v/>
      </c>
      <c r="DI28" s="332" t="str">
        <f>IF(AT28&lt;&gt;"",ScoreTable!$B$30,"")</f>
        <v/>
      </c>
      <c r="DJ28" s="332" t="str">
        <f>IF(AU28&lt;&gt;"",ScoreTable!$C$30,"")</f>
        <v/>
      </c>
      <c r="DK28" s="332" t="str">
        <f>IF(AV28&lt;&gt;"",ScoreTable!$B$31,"")</f>
        <v/>
      </c>
      <c r="DL28" s="332" t="str">
        <f>IF(AW28&lt;&gt;"",ScoreTable!$C$31,"")</f>
        <v/>
      </c>
      <c r="DM28" s="332" t="str">
        <f>IF(AX28&lt;&gt;"",ScoreTable!$B$32,"")</f>
        <v/>
      </c>
      <c r="DN28" s="346" t="str">
        <f>IF(AY28&lt;&gt;"",ScoreTable!$C$32,"")</f>
        <v/>
      </c>
      <c r="DO28" s="338" t="str">
        <f>IF(AZ28&lt;&gt;"",ScoreTable!$B$34,"")</f>
        <v/>
      </c>
      <c r="DP28" s="332" t="str">
        <f>IF(BA28&lt;&gt;"",ScoreTable!$C$34,"")</f>
        <v/>
      </c>
      <c r="DQ28" s="332" t="str">
        <f>IF(BB28&lt;&gt;"",ScoreTable!$B$35,"")</f>
        <v/>
      </c>
      <c r="DR28" s="339" t="str">
        <f>IF(BC28&lt;&gt;"",ScoreTable!$C$35,"")</f>
        <v/>
      </c>
      <c r="DS28" s="338" t="str">
        <f>IF(BD28&lt;&gt;"",ScoreTable!$B$37,"")</f>
        <v/>
      </c>
      <c r="DT28" s="332" t="str">
        <f>IF(BE28&lt;&gt;"",ScoreTable!$C$37,"")</f>
        <v/>
      </c>
      <c r="DU28" s="332" t="str">
        <f>IF(BF28&lt;&gt;"",ScoreTable!$B$38,"")</f>
        <v/>
      </c>
      <c r="DV28" s="332" t="str">
        <f>IF(BG28&lt;&gt;"",ScoreTable!$C$38,"")</f>
        <v/>
      </c>
      <c r="DW28" s="332" t="str">
        <f>IF(BH28&lt;&gt;"",ScoreTable!$B$39,"")</f>
        <v/>
      </c>
      <c r="DX28" s="339" t="str">
        <f>IF(BI28&lt;&gt;"",ScoreTable!$C$39,"")</f>
        <v/>
      </c>
      <c r="DY28" s="338" t="str">
        <f>IF(BJ28&lt;&gt;"",ScoreTable!$B$3,"")</f>
        <v/>
      </c>
      <c r="DZ28" s="332" t="str">
        <f>IF(BK28&lt;&gt;"",ScoreTable!$C$3,"")</f>
        <v/>
      </c>
      <c r="EA28" s="332" t="str">
        <f>IF(BL28&lt;&gt;"",ScoreTable!$B$4,"")</f>
        <v/>
      </c>
      <c r="EB28" s="332" t="str">
        <f>IF(BM28&lt;&gt;"",ScoreTable!$C$4,"")</f>
        <v/>
      </c>
      <c r="EC28" s="332" t="str">
        <f>IF(BN28&lt;&gt;"",ScoreTable!$B$5,"")</f>
        <v/>
      </c>
      <c r="ED28" s="332" t="str">
        <f>IF(BO28&lt;&gt;"",ScoreTable!$C$5,"")</f>
        <v/>
      </c>
      <c r="EE28" s="332" t="str">
        <f>IF(BP28&lt;&gt;"",ScoreTable!$B$6,"")</f>
        <v/>
      </c>
      <c r="EF28" s="339" t="str">
        <f>IF(BQ28&lt;&gt;"",ScoreTable!$C$6,"")</f>
        <v/>
      </c>
      <c r="EG28" s="353" t="str">
        <f t="shared" si="28"/>
        <v/>
      </c>
    </row>
    <row r="29" spans="1:137" x14ac:dyDescent="0.2">
      <c r="A29">
        <v>25</v>
      </c>
      <c r="B29" s="328"/>
      <c r="C29" s="336" t="str">
        <f>Section4.c!C29</f>
        <v/>
      </c>
      <c r="D29" s="338"/>
      <c r="E29" s="332"/>
      <c r="F29" s="332"/>
      <c r="G29" s="332"/>
      <c r="H29" s="332"/>
      <c r="I29" s="339"/>
      <c r="J29" s="338"/>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9"/>
      <c r="AZ29" s="338"/>
      <c r="BA29" s="332"/>
      <c r="BB29" s="332"/>
      <c r="BC29" s="346"/>
      <c r="BD29" s="338"/>
      <c r="BE29" s="332"/>
      <c r="BF29" s="332"/>
      <c r="BG29" s="332"/>
      <c r="BH29" s="332"/>
      <c r="BI29" s="339"/>
      <c r="BJ29" s="337"/>
      <c r="BK29" s="332"/>
      <c r="BL29" s="332"/>
      <c r="BM29" s="332"/>
      <c r="BN29" s="332"/>
      <c r="BO29" s="332"/>
      <c r="BP29" s="332"/>
      <c r="BQ29" s="339"/>
      <c r="BR29" s="374"/>
      <c r="BS29" s="338" t="str">
        <f>IF(D29&lt;&gt;"",ScoreTable!$B$8,"")</f>
        <v/>
      </c>
      <c r="BT29" s="332" t="str">
        <f>IF(E29&lt;&gt;"",ScoreTable!$C$8,"")</f>
        <v/>
      </c>
      <c r="BU29" s="337" t="str">
        <f>IF(F29&lt;&gt;"",ScoreTable!B33,"")</f>
        <v/>
      </c>
      <c r="BV29" s="332" t="str">
        <f>IF(G29&lt;&gt;"",ScoreTable!C33,"")</f>
        <v/>
      </c>
      <c r="BW29" s="337" t="str">
        <f>IF(H29&lt;&gt;"",ScoreTable!B34,"")</f>
        <v/>
      </c>
      <c r="BX29" s="339" t="str">
        <f>IF(I29&lt;&gt;"",ScoreTable!$C$10,"")</f>
        <v/>
      </c>
      <c r="BY29" s="338" t="str">
        <f>IF(J29&lt;&gt;"",ScoreTable!$B$12,"")</f>
        <v/>
      </c>
      <c r="BZ29" s="332" t="str">
        <f>IF(K29&lt;&gt;"",ScoreTable!$C$12,"")</f>
        <v/>
      </c>
      <c r="CA29" s="332" t="str">
        <f>IF(L29&lt;&gt;"",ScoreTable!$B$13,"")</f>
        <v/>
      </c>
      <c r="CB29" s="332" t="str">
        <f>IF(M29&lt;&gt;"",ScoreTable!$C$13,"")</f>
        <v/>
      </c>
      <c r="CC29" s="332" t="str">
        <f>IF(N29&lt;&gt;"",ScoreTable!$B$14,"")</f>
        <v/>
      </c>
      <c r="CD29" s="332" t="str">
        <f>IF(O29&lt;&gt;"",ScoreTable!$C$14,"")</f>
        <v/>
      </c>
      <c r="CE29" s="332" t="str">
        <f>IF(P29&lt;&gt;"",ScoreTable!$B$15,"")</f>
        <v/>
      </c>
      <c r="CF29" s="332" t="str">
        <f>IF(Q29&lt;&gt;"",ScoreTable!$C$15,"")</f>
        <v/>
      </c>
      <c r="CG29" s="332" t="str">
        <f>IF(R29&lt;&gt;"",ScoreTable!$B$16,"")</f>
        <v/>
      </c>
      <c r="CH29" s="332" t="str">
        <f>IF(S29&lt;&gt;"",ScoreTable!$C$16,"")</f>
        <v/>
      </c>
      <c r="CI29" s="332" t="str">
        <f>IF(T29&lt;&gt;"",ScoreTable!$B$17,"")</f>
        <v/>
      </c>
      <c r="CJ29" s="332" t="str">
        <f>IF(U29&lt;&gt;"",ScoreTable!$C$17,"")</f>
        <v/>
      </c>
      <c r="CK29" s="332" t="str">
        <f>IF(V29&lt;&gt;"",ScoreTable!$B$18,"")</f>
        <v/>
      </c>
      <c r="CL29" s="332" t="str">
        <f>IF(W29&lt;&gt;"",ScoreTable!$C$18,"")</f>
        <v/>
      </c>
      <c r="CM29" s="332" t="str">
        <f>IF(X29&lt;&gt;"",ScoreTable!$B$19,"")</f>
        <v/>
      </c>
      <c r="CN29" s="332" t="str">
        <f>IF(Y29&lt;&gt;"",ScoreTable!$C$19,"")</f>
        <v/>
      </c>
      <c r="CO29" s="332" t="str">
        <f>IF(Z29&lt;&gt;"",ScoreTable!$B$20,"")</f>
        <v/>
      </c>
      <c r="CP29" s="332" t="str">
        <f>IF(AA29&lt;&gt;"",ScoreTable!$C$20,"")</f>
        <v/>
      </c>
      <c r="CQ29" s="332" t="str">
        <f>IF(AB29&lt;&gt;"",ScoreTable!$B$21,"")</f>
        <v/>
      </c>
      <c r="CR29" s="332" t="str">
        <f>IF(AC29&lt;&gt;"",ScoreTable!$C$21,"")</f>
        <v/>
      </c>
      <c r="CS29" s="332" t="str">
        <f>IF(AD29&lt;&gt;"",ScoreTable!$B$22,"")</f>
        <v/>
      </c>
      <c r="CT29" s="332" t="str">
        <f>IF(AE29&lt;&gt;"",ScoreTable!$C$22,"")</f>
        <v/>
      </c>
      <c r="CU29" s="332" t="str">
        <f>IF(AF29&lt;&gt;"",ScoreTable!$B$23,"")</f>
        <v/>
      </c>
      <c r="CV29" s="332" t="str">
        <f>IF(AG29&lt;&gt;"",ScoreTable!$C$23,"")</f>
        <v/>
      </c>
      <c r="CW29" s="332" t="str">
        <f>IF(AH29&lt;&gt;"",ScoreTable!$B$24,"")</f>
        <v/>
      </c>
      <c r="CX29" s="332" t="str">
        <f>IF(AI29&lt;&gt;"",ScoreTable!$C$24,"")</f>
        <v/>
      </c>
      <c r="CY29" s="332" t="str">
        <f>IF(AJ29&lt;&gt;"",ScoreTable!$B$25,"")</f>
        <v/>
      </c>
      <c r="CZ29" s="332" t="str">
        <f>IF(AK29&lt;&gt;"",ScoreTable!$C$25,"")</f>
        <v/>
      </c>
      <c r="DA29" s="332" t="str">
        <f>IF(AL29&lt;&gt;"",ScoreTable!$B$26,"")</f>
        <v/>
      </c>
      <c r="DB29" s="332" t="str">
        <f>IF(AM29&lt;&gt;"",ScoreTable!$C$26,"")</f>
        <v/>
      </c>
      <c r="DC29" s="332" t="str">
        <f>IF(AN29&lt;&gt;"",ScoreTable!$B$27,"")</f>
        <v/>
      </c>
      <c r="DD29" s="332" t="str">
        <f>IF(AO29&lt;&gt;"",ScoreTable!$C$27,"")</f>
        <v/>
      </c>
      <c r="DE29" s="332" t="str">
        <f>IF(AP29&lt;&gt;"",ScoreTable!$B$28,"")</f>
        <v/>
      </c>
      <c r="DF29" s="332" t="str">
        <f>IF(AQ29&lt;&gt;"",ScoreTable!$C$28,"")</f>
        <v/>
      </c>
      <c r="DG29" s="332" t="str">
        <f>IF(AR29&lt;&gt;"",ScoreTable!$B$29,"")</f>
        <v/>
      </c>
      <c r="DH29" s="332" t="str">
        <f>IF(AS29&lt;&gt;"",ScoreTable!$C$29,"")</f>
        <v/>
      </c>
      <c r="DI29" s="332" t="str">
        <f>IF(AT29&lt;&gt;"",ScoreTable!$B$30,"")</f>
        <v/>
      </c>
      <c r="DJ29" s="332" t="str">
        <f>IF(AU29&lt;&gt;"",ScoreTable!$C$30,"")</f>
        <v/>
      </c>
      <c r="DK29" s="332" t="str">
        <f>IF(AV29&lt;&gt;"",ScoreTable!$B$31,"")</f>
        <v/>
      </c>
      <c r="DL29" s="332" t="str">
        <f>IF(AW29&lt;&gt;"",ScoreTable!$C$31,"")</f>
        <v/>
      </c>
      <c r="DM29" s="332" t="str">
        <f>IF(AX29&lt;&gt;"",ScoreTable!$B$32,"")</f>
        <v/>
      </c>
      <c r="DN29" s="346" t="str">
        <f>IF(AY29&lt;&gt;"",ScoreTable!$C$32,"")</f>
        <v/>
      </c>
      <c r="DO29" s="338" t="str">
        <f>IF(AZ29&lt;&gt;"",ScoreTable!$B$34,"")</f>
        <v/>
      </c>
      <c r="DP29" s="332" t="str">
        <f>IF(BA29&lt;&gt;"",ScoreTable!$C$34,"")</f>
        <v/>
      </c>
      <c r="DQ29" s="332" t="str">
        <f>IF(BB29&lt;&gt;"",ScoreTable!$B$35,"")</f>
        <v/>
      </c>
      <c r="DR29" s="339" t="str">
        <f>IF(BC29&lt;&gt;"",ScoreTable!$C$35,"")</f>
        <v/>
      </c>
      <c r="DS29" s="338" t="str">
        <f>IF(BD29&lt;&gt;"",ScoreTable!$B$37,"")</f>
        <v/>
      </c>
      <c r="DT29" s="332" t="str">
        <f>IF(BE29&lt;&gt;"",ScoreTable!$C$37,"")</f>
        <v/>
      </c>
      <c r="DU29" s="332" t="str">
        <f>IF(BF29&lt;&gt;"",ScoreTable!$B$38,"")</f>
        <v/>
      </c>
      <c r="DV29" s="332" t="str">
        <f>IF(BG29&lt;&gt;"",ScoreTable!$C$38,"")</f>
        <v/>
      </c>
      <c r="DW29" s="332" t="str">
        <f>IF(BH29&lt;&gt;"",ScoreTable!$B$39,"")</f>
        <v/>
      </c>
      <c r="DX29" s="339" t="str">
        <f>IF(BI29&lt;&gt;"",ScoreTable!$C$39,"")</f>
        <v/>
      </c>
      <c r="DY29" s="338" t="str">
        <f>IF(BJ29&lt;&gt;"",ScoreTable!$B$3,"")</f>
        <v/>
      </c>
      <c r="DZ29" s="332" t="str">
        <f>IF(BK29&lt;&gt;"",ScoreTable!$C$3,"")</f>
        <v/>
      </c>
      <c r="EA29" s="332" t="str">
        <f>IF(BL29&lt;&gt;"",ScoreTable!$B$4,"")</f>
        <v/>
      </c>
      <c r="EB29" s="332" t="str">
        <f>IF(BM29&lt;&gt;"",ScoreTable!$C$4,"")</f>
        <v/>
      </c>
      <c r="EC29" s="332" t="str">
        <f>IF(BN29&lt;&gt;"",ScoreTable!$B$5,"")</f>
        <v/>
      </c>
      <c r="ED29" s="332" t="str">
        <f>IF(BO29&lt;&gt;"",ScoreTable!$C$5,"")</f>
        <v/>
      </c>
      <c r="EE29" s="332" t="str">
        <f>IF(BP29&lt;&gt;"",ScoreTable!$B$6,"")</f>
        <v/>
      </c>
      <c r="EF29" s="339" t="str">
        <f>IF(BQ29&lt;&gt;"",ScoreTable!$C$6,"")</f>
        <v/>
      </c>
      <c r="EG29" s="353" t="str">
        <f t="shared" si="28"/>
        <v/>
      </c>
    </row>
    <row r="30" spans="1:137" x14ac:dyDescent="0.2">
      <c r="A30">
        <v>26</v>
      </c>
      <c r="B30" s="328"/>
      <c r="C30" s="336" t="str">
        <f>Section4.c!C30</f>
        <v/>
      </c>
      <c r="D30" s="338"/>
      <c r="E30" s="332"/>
      <c r="F30" s="332"/>
      <c r="G30" s="332"/>
      <c r="H30" s="332"/>
      <c r="I30" s="339"/>
      <c r="J30" s="338"/>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9"/>
      <c r="AZ30" s="338"/>
      <c r="BA30" s="332"/>
      <c r="BB30" s="332"/>
      <c r="BC30" s="346"/>
      <c r="BD30" s="338"/>
      <c r="BE30" s="332"/>
      <c r="BF30" s="332"/>
      <c r="BG30" s="332"/>
      <c r="BH30" s="332"/>
      <c r="BI30" s="339"/>
      <c r="BJ30" s="337"/>
      <c r="BK30" s="332"/>
      <c r="BL30" s="332"/>
      <c r="BM30" s="332"/>
      <c r="BN30" s="332"/>
      <c r="BO30" s="332"/>
      <c r="BP30" s="332"/>
      <c r="BQ30" s="339"/>
      <c r="BR30" s="374"/>
      <c r="BS30" s="338" t="str">
        <f>IF(D30&lt;&gt;"",ScoreTable!$B$8,"")</f>
        <v/>
      </c>
      <c r="BT30" s="332" t="str">
        <f>IF(E30&lt;&gt;"",ScoreTable!$C$8,"")</f>
        <v/>
      </c>
      <c r="BU30" s="337" t="str">
        <f>IF(F30&lt;&gt;"",ScoreTable!B34,"")</f>
        <v/>
      </c>
      <c r="BV30" s="332" t="str">
        <f>IF(G30&lt;&gt;"",ScoreTable!C34,"")</f>
        <v/>
      </c>
      <c r="BW30" s="337" t="str">
        <f>IF(H30&lt;&gt;"",ScoreTable!B35,"")</f>
        <v/>
      </c>
      <c r="BX30" s="339" t="str">
        <f>IF(I30&lt;&gt;"",ScoreTable!$C$10,"")</f>
        <v/>
      </c>
      <c r="BY30" s="338" t="str">
        <f>IF(J30&lt;&gt;"",ScoreTable!$B$12,"")</f>
        <v/>
      </c>
      <c r="BZ30" s="332" t="str">
        <f>IF(K30&lt;&gt;"",ScoreTable!$C$12,"")</f>
        <v/>
      </c>
      <c r="CA30" s="332" t="str">
        <f>IF(L30&lt;&gt;"",ScoreTable!$B$13,"")</f>
        <v/>
      </c>
      <c r="CB30" s="332" t="str">
        <f>IF(M30&lt;&gt;"",ScoreTable!$C$13,"")</f>
        <v/>
      </c>
      <c r="CC30" s="332" t="str">
        <f>IF(N30&lt;&gt;"",ScoreTable!$B$14,"")</f>
        <v/>
      </c>
      <c r="CD30" s="332" t="str">
        <f>IF(O30&lt;&gt;"",ScoreTable!$C$14,"")</f>
        <v/>
      </c>
      <c r="CE30" s="332" t="str">
        <f>IF(P30&lt;&gt;"",ScoreTable!$B$15,"")</f>
        <v/>
      </c>
      <c r="CF30" s="332" t="str">
        <f>IF(Q30&lt;&gt;"",ScoreTable!$C$15,"")</f>
        <v/>
      </c>
      <c r="CG30" s="332" t="str">
        <f>IF(R30&lt;&gt;"",ScoreTable!$B$16,"")</f>
        <v/>
      </c>
      <c r="CH30" s="332" t="str">
        <f>IF(S30&lt;&gt;"",ScoreTable!$C$16,"")</f>
        <v/>
      </c>
      <c r="CI30" s="332" t="str">
        <f>IF(T30&lt;&gt;"",ScoreTable!$B$17,"")</f>
        <v/>
      </c>
      <c r="CJ30" s="332" t="str">
        <f>IF(U30&lt;&gt;"",ScoreTable!$C$17,"")</f>
        <v/>
      </c>
      <c r="CK30" s="332" t="str">
        <f>IF(V30&lt;&gt;"",ScoreTable!$B$18,"")</f>
        <v/>
      </c>
      <c r="CL30" s="332" t="str">
        <f>IF(W30&lt;&gt;"",ScoreTable!$C$18,"")</f>
        <v/>
      </c>
      <c r="CM30" s="332" t="str">
        <f>IF(X30&lt;&gt;"",ScoreTable!$B$19,"")</f>
        <v/>
      </c>
      <c r="CN30" s="332" t="str">
        <f>IF(Y30&lt;&gt;"",ScoreTable!$C$19,"")</f>
        <v/>
      </c>
      <c r="CO30" s="332" t="str">
        <f>IF(Z30&lt;&gt;"",ScoreTable!$B$20,"")</f>
        <v/>
      </c>
      <c r="CP30" s="332" t="str">
        <f>IF(AA30&lt;&gt;"",ScoreTable!$C$20,"")</f>
        <v/>
      </c>
      <c r="CQ30" s="332" t="str">
        <f>IF(AB30&lt;&gt;"",ScoreTable!$B$21,"")</f>
        <v/>
      </c>
      <c r="CR30" s="332" t="str">
        <f>IF(AC30&lt;&gt;"",ScoreTable!$C$21,"")</f>
        <v/>
      </c>
      <c r="CS30" s="332" t="str">
        <f>IF(AD30&lt;&gt;"",ScoreTable!$B$22,"")</f>
        <v/>
      </c>
      <c r="CT30" s="332" t="str">
        <f>IF(AE30&lt;&gt;"",ScoreTable!$C$22,"")</f>
        <v/>
      </c>
      <c r="CU30" s="332" t="str">
        <f>IF(AF30&lt;&gt;"",ScoreTable!$B$23,"")</f>
        <v/>
      </c>
      <c r="CV30" s="332" t="str">
        <f>IF(AG30&lt;&gt;"",ScoreTable!$C$23,"")</f>
        <v/>
      </c>
      <c r="CW30" s="332" t="str">
        <f>IF(AH30&lt;&gt;"",ScoreTable!$B$24,"")</f>
        <v/>
      </c>
      <c r="CX30" s="332" t="str">
        <f>IF(AI30&lt;&gt;"",ScoreTable!$C$24,"")</f>
        <v/>
      </c>
      <c r="CY30" s="332" t="str">
        <f>IF(AJ30&lt;&gt;"",ScoreTable!$B$25,"")</f>
        <v/>
      </c>
      <c r="CZ30" s="332" t="str">
        <f>IF(AK30&lt;&gt;"",ScoreTable!$C$25,"")</f>
        <v/>
      </c>
      <c r="DA30" s="332" t="str">
        <f>IF(AL30&lt;&gt;"",ScoreTable!$B$26,"")</f>
        <v/>
      </c>
      <c r="DB30" s="332" t="str">
        <f>IF(AM30&lt;&gt;"",ScoreTable!$C$26,"")</f>
        <v/>
      </c>
      <c r="DC30" s="332" t="str">
        <f>IF(AN30&lt;&gt;"",ScoreTable!$B$27,"")</f>
        <v/>
      </c>
      <c r="DD30" s="332" t="str">
        <f>IF(AO30&lt;&gt;"",ScoreTable!$C$27,"")</f>
        <v/>
      </c>
      <c r="DE30" s="332" t="str">
        <f>IF(AP30&lt;&gt;"",ScoreTable!$B$28,"")</f>
        <v/>
      </c>
      <c r="DF30" s="332" t="str">
        <f>IF(AQ30&lt;&gt;"",ScoreTable!$C$28,"")</f>
        <v/>
      </c>
      <c r="DG30" s="332" t="str">
        <f>IF(AR30&lt;&gt;"",ScoreTable!$B$29,"")</f>
        <v/>
      </c>
      <c r="DH30" s="332" t="str">
        <f>IF(AS30&lt;&gt;"",ScoreTable!$C$29,"")</f>
        <v/>
      </c>
      <c r="DI30" s="332" t="str">
        <f>IF(AT30&lt;&gt;"",ScoreTable!$B$30,"")</f>
        <v/>
      </c>
      <c r="DJ30" s="332" t="str">
        <f>IF(AU30&lt;&gt;"",ScoreTable!$C$30,"")</f>
        <v/>
      </c>
      <c r="DK30" s="332" t="str">
        <f>IF(AV30&lt;&gt;"",ScoreTable!$B$31,"")</f>
        <v/>
      </c>
      <c r="DL30" s="332" t="str">
        <f>IF(AW30&lt;&gt;"",ScoreTable!$C$31,"")</f>
        <v/>
      </c>
      <c r="DM30" s="332" t="str">
        <f>IF(AX30&lt;&gt;"",ScoreTable!$B$32,"")</f>
        <v/>
      </c>
      <c r="DN30" s="346" t="str">
        <f>IF(AY30&lt;&gt;"",ScoreTable!$C$32,"")</f>
        <v/>
      </c>
      <c r="DO30" s="338" t="str">
        <f>IF(AZ30&lt;&gt;"",ScoreTable!$B$34,"")</f>
        <v/>
      </c>
      <c r="DP30" s="332" t="str">
        <f>IF(BA30&lt;&gt;"",ScoreTable!$C$34,"")</f>
        <v/>
      </c>
      <c r="DQ30" s="332" t="str">
        <f>IF(BB30&lt;&gt;"",ScoreTable!$B$35,"")</f>
        <v/>
      </c>
      <c r="DR30" s="339" t="str">
        <f>IF(BC30&lt;&gt;"",ScoreTable!$C$35,"")</f>
        <v/>
      </c>
      <c r="DS30" s="338" t="str">
        <f>IF(BD30&lt;&gt;"",ScoreTable!$B$37,"")</f>
        <v/>
      </c>
      <c r="DT30" s="332" t="str">
        <f>IF(BE30&lt;&gt;"",ScoreTable!$C$37,"")</f>
        <v/>
      </c>
      <c r="DU30" s="332" t="str">
        <f>IF(BF30&lt;&gt;"",ScoreTable!$B$38,"")</f>
        <v/>
      </c>
      <c r="DV30" s="332" t="str">
        <f>IF(BG30&lt;&gt;"",ScoreTable!$C$38,"")</f>
        <v/>
      </c>
      <c r="DW30" s="332" t="str">
        <f>IF(BH30&lt;&gt;"",ScoreTable!$B$39,"")</f>
        <v/>
      </c>
      <c r="DX30" s="339" t="str">
        <f>IF(BI30&lt;&gt;"",ScoreTable!$C$39,"")</f>
        <v/>
      </c>
      <c r="DY30" s="338" t="str">
        <f>IF(BJ30&lt;&gt;"",ScoreTable!$B$3,"")</f>
        <v/>
      </c>
      <c r="DZ30" s="332" t="str">
        <f>IF(BK30&lt;&gt;"",ScoreTable!$C$3,"")</f>
        <v/>
      </c>
      <c r="EA30" s="332" t="str">
        <f>IF(BL30&lt;&gt;"",ScoreTable!$B$4,"")</f>
        <v/>
      </c>
      <c r="EB30" s="332" t="str">
        <f>IF(BM30&lt;&gt;"",ScoreTable!$C$4,"")</f>
        <v/>
      </c>
      <c r="EC30" s="332" t="str">
        <f>IF(BN30&lt;&gt;"",ScoreTable!$B$5,"")</f>
        <v/>
      </c>
      <c r="ED30" s="332" t="str">
        <f>IF(BO30&lt;&gt;"",ScoreTable!$C$5,"")</f>
        <v/>
      </c>
      <c r="EE30" s="332" t="str">
        <f>IF(BP30&lt;&gt;"",ScoreTable!$B$6,"")</f>
        <v/>
      </c>
      <c r="EF30" s="339" t="str">
        <f>IF(BQ30&lt;&gt;"",ScoreTable!$C$6,"")</f>
        <v/>
      </c>
      <c r="EG30" s="353" t="str">
        <f t="shared" si="28"/>
        <v/>
      </c>
    </row>
    <row r="31" spans="1:137" x14ac:dyDescent="0.2">
      <c r="A31">
        <v>27</v>
      </c>
      <c r="B31" s="328"/>
      <c r="C31" s="336" t="str">
        <f>Section4.c!C31</f>
        <v/>
      </c>
      <c r="D31" s="338"/>
      <c r="E31" s="332"/>
      <c r="F31" s="332"/>
      <c r="G31" s="332"/>
      <c r="H31" s="332"/>
      <c r="I31" s="339"/>
      <c r="J31" s="338"/>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9"/>
      <c r="AZ31" s="338"/>
      <c r="BA31" s="332"/>
      <c r="BB31" s="332"/>
      <c r="BC31" s="346"/>
      <c r="BD31" s="338"/>
      <c r="BE31" s="332"/>
      <c r="BF31" s="332"/>
      <c r="BG31" s="332"/>
      <c r="BH31" s="332"/>
      <c r="BI31" s="339"/>
      <c r="BJ31" s="337"/>
      <c r="BK31" s="332"/>
      <c r="BL31" s="332"/>
      <c r="BM31" s="332"/>
      <c r="BN31" s="332"/>
      <c r="BO31" s="332"/>
      <c r="BP31" s="332"/>
      <c r="BQ31" s="339"/>
      <c r="BR31" s="374"/>
      <c r="BS31" s="338" t="str">
        <f>IF(D31&lt;&gt;"",ScoreTable!$B$8,"")</f>
        <v/>
      </c>
      <c r="BT31" s="332" t="str">
        <f>IF(E31&lt;&gt;"",ScoreTable!$C$8,"")</f>
        <v/>
      </c>
      <c r="BU31" s="337" t="str">
        <f>IF(F31&lt;&gt;"",ScoreTable!B35,"")</f>
        <v/>
      </c>
      <c r="BV31" s="332" t="str">
        <f>IF(G31&lt;&gt;"",ScoreTable!C35,"")</f>
        <v/>
      </c>
      <c r="BW31" s="337" t="str">
        <f>IF(H31&lt;&gt;"",ScoreTable!B36,"")</f>
        <v/>
      </c>
      <c r="BX31" s="339" t="str">
        <f>IF(I31&lt;&gt;"",ScoreTable!$C$10,"")</f>
        <v/>
      </c>
      <c r="BY31" s="338" t="str">
        <f>IF(J31&lt;&gt;"",ScoreTable!$B$12,"")</f>
        <v/>
      </c>
      <c r="BZ31" s="332" t="str">
        <f>IF(K31&lt;&gt;"",ScoreTable!$C$12,"")</f>
        <v/>
      </c>
      <c r="CA31" s="332" t="str">
        <f>IF(L31&lt;&gt;"",ScoreTable!$B$13,"")</f>
        <v/>
      </c>
      <c r="CB31" s="332" t="str">
        <f>IF(M31&lt;&gt;"",ScoreTable!$C$13,"")</f>
        <v/>
      </c>
      <c r="CC31" s="332" t="str">
        <f>IF(N31&lt;&gt;"",ScoreTable!$B$14,"")</f>
        <v/>
      </c>
      <c r="CD31" s="332" t="str">
        <f>IF(O31&lt;&gt;"",ScoreTable!$C$14,"")</f>
        <v/>
      </c>
      <c r="CE31" s="332" t="str">
        <f>IF(P31&lt;&gt;"",ScoreTable!$B$15,"")</f>
        <v/>
      </c>
      <c r="CF31" s="332" t="str">
        <f>IF(Q31&lt;&gt;"",ScoreTable!$C$15,"")</f>
        <v/>
      </c>
      <c r="CG31" s="332" t="str">
        <f>IF(R31&lt;&gt;"",ScoreTable!$B$16,"")</f>
        <v/>
      </c>
      <c r="CH31" s="332" t="str">
        <f>IF(S31&lt;&gt;"",ScoreTable!$C$16,"")</f>
        <v/>
      </c>
      <c r="CI31" s="332" t="str">
        <f>IF(T31&lt;&gt;"",ScoreTable!$B$17,"")</f>
        <v/>
      </c>
      <c r="CJ31" s="332" t="str">
        <f>IF(U31&lt;&gt;"",ScoreTable!$C$17,"")</f>
        <v/>
      </c>
      <c r="CK31" s="332" t="str">
        <f>IF(V31&lt;&gt;"",ScoreTable!$B$18,"")</f>
        <v/>
      </c>
      <c r="CL31" s="332" t="str">
        <f>IF(W31&lt;&gt;"",ScoreTable!$C$18,"")</f>
        <v/>
      </c>
      <c r="CM31" s="332" t="str">
        <f>IF(X31&lt;&gt;"",ScoreTable!$B$19,"")</f>
        <v/>
      </c>
      <c r="CN31" s="332" t="str">
        <f>IF(Y31&lt;&gt;"",ScoreTable!$C$19,"")</f>
        <v/>
      </c>
      <c r="CO31" s="332" t="str">
        <f>IF(Z31&lt;&gt;"",ScoreTable!$B$20,"")</f>
        <v/>
      </c>
      <c r="CP31" s="332" t="str">
        <f>IF(AA31&lt;&gt;"",ScoreTable!$C$20,"")</f>
        <v/>
      </c>
      <c r="CQ31" s="332" t="str">
        <f>IF(AB31&lt;&gt;"",ScoreTable!$B$21,"")</f>
        <v/>
      </c>
      <c r="CR31" s="332" t="str">
        <f>IF(AC31&lt;&gt;"",ScoreTable!$C$21,"")</f>
        <v/>
      </c>
      <c r="CS31" s="332" t="str">
        <f>IF(AD31&lt;&gt;"",ScoreTable!$B$22,"")</f>
        <v/>
      </c>
      <c r="CT31" s="332" t="str">
        <f>IF(AE31&lt;&gt;"",ScoreTable!$C$22,"")</f>
        <v/>
      </c>
      <c r="CU31" s="332" t="str">
        <f>IF(AF31&lt;&gt;"",ScoreTable!$B$23,"")</f>
        <v/>
      </c>
      <c r="CV31" s="332" t="str">
        <f>IF(AG31&lt;&gt;"",ScoreTable!$C$23,"")</f>
        <v/>
      </c>
      <c r="CW31" s="332" t="str">
        <f>IF(AH31&lt;&gt;"",ScoreTable!$B$24,"")</f>
        <v/>
      </c>
      <c r="CX31" s="332" t="str">
        <f>IF(AI31&lt;&gt;"",ScoreTable!$C$24,"")</f>
        <v/>
      </c>
      <c r="CY31" s="332" t="str">
        <f>IF(AJ31&lt;&gt;"",ScoreTable!$B$25,"")</f>
        <v/>
      </c>
      <c r="CZ31" s="332" t="str">
        <f>IF(AK31&lt;&gt;"",ScoreTable!$C$25,"")</f>
        <v/>
      </c>
      <c r="DA31" s="332" t="str">
        <f>IF(AL31&lt;&gt;"",ScoreTable!$B$26,"")</f>
        <v/>
      </c>
      <c r="DB31" s="332" t="str">
        <f>IF(AM31&lt;&gt;"",ScoreTable!$C$26,"")</f>
        <v/>
      </c>
      <c r="DC31" s="332" t="str">
        <f>IF(AN31&lt;&gt;"",ScoreTable!$B$27,"")</f>
        <v/>
      </c>
      <c r="DD31" s="332" t="str">
        <f>IF(AO31&lt;&gt;"",ScoreTable!$C$27,"")</f>
        <v/>
      </c>
      <c r="DE31" s="332" t="str">
        <f>IF(AP31&lt;&gt;"",ScoreTable!$B$28,"")</f>
        <v/>
      </c>
      <c r="DF31" s="332" t="str">
        <f>IF(AQ31&lt;&gt;"",ScoreTable!$C$28,"")</f>
        <v/>
      </c>
      <c r="DG31" s="332" t="str">
        <f>IF(AR31&lt;&gt;"",ScoreTable!$B$29,"")</f>
        <v/>
      </c>
      <c r="DH31" s="332" t="str">
        <f>IF(AS31&lt;&gt;"",ScoreTable!$C$29,"")</f>
        <v/>
      </c>
      <c r="DI31" s="332" t="str">
        <f>IF(AT31&lt;&gt;"",ScoreTable!$B$30,"")</f>
        <v/>
      </c>
      <c r="DJ31" s="332" t="str">
        <f>IF(AU31&lt;&gt;"",ScoreTable!$C$30,"")</f>
        <v/>
      </c>
      <c r="DK31" s="332" t="str">
        <f>IF(AV31&lt;&gt;"",ScoreTable!$B$31,"")</f>
        <v/>
      </c>
      <c r="DL31" s="332" t="str">
        <f>IF(AW31&lt;&gt;"",ScoreTable!$C$31,"")</f>
        <v/>
      </c>
      <c r="DM31" s="332" t="str">
        <f>IF(AX31&lt;&gt;"",ScoreTable!$B$32,"")</f>
        <v/>
      </c>
      <c r="DN31" s="346" t="str">
        <f>IF(AY31&lt;&gt;"",ScoreTable!$C$32,"")</f>
        <v/>
      </c>
      <c r="DO31" s="338" t="str">
        <f>IF(AZ31&lt;&gt;"",ScoreTable!$B$34,"")</f>
        <v/>
      </c>
      <c r="DP31" s="332" t="str">
        <f>IF(BA31&lt;&gt;"",ScoreTable!$C$34,"")</f>
        <v/>
      </c>
      <c r="DQ31" s="332" t="str">
        <f>IF(BB31&lt;&gt;"",ScoreTable!$B$35,"")</f>
        <v/>
      </c>
      <c r="DR31" s="339" t="str">
        <f>IF(BC31&lt;&gt;"",ScoreTable!$C$35,"")</f>
        <v/>
      </c>
      <c r="DS31" s="338" t="str">
        <f>IF(BD31&lt;&gt;"",ScoreTable!$B$37,"")</f>
        <v/>
      </c>
      <c r="DT31" s="332" t="str">
        <f>IF(BE31&lt;&gt;"",ScoreTable!$C$37,"")</f>
        <v/>
      </c>
      <c r="DU31" s="332" t="str">
        <f>IF(BF31&lt;&gt;"",ScoreTable!$B$38,"")</f>
        <v/>
      </c>
      <c r="DV31" s="332" t="str">
        <f>IF(BG31&lt;&gt;"",ScoreTable!$C$38,"")</f>
        <v/>
      </c>
      <c r="DW31" s="332" t="str">
        <f>IF(BH31&lt;&gt;"",ScoreTable!$B$39,"")</f>
        <v/>
      </c>
      <c r="DX31" s="339" t="str">
        <f>IF(BI31&lt;&gt;"",ScoreTable!$C$39,"")</f>
        <v/>
      </c>
      <c r="DY31" s="338" t="str">
        <f>IF(BJ31&lt;&gt;"",ScoreTable!$B$3,"")</f>
        <v/>
      </c>
      <c r="DZ31" s="332" t="str">
        <f>IF(BK31&lt;&gt;"",ScoreTable!$C$3,"")</f>
        <v/>
      </c>
      <c r="EA31" s="332" t="str">
        <f>IF(BL31&lt;&gt;"",ScoreTable!$B$4,"")</f>
        <v/>
      </c>
      <c r="EB31" s="332" t="str">
        <f>IF(BM31&lt;&gt;"",ScoreTable!$C$4,"")</f>
        <v/>
      </c>
      <c r="EC31" s="332" t="str">
        <f>IF(BN31&lt;&gt;"",ScoreTable!$B$5,"")</f>
        <v/>
      </c>
      <c r="ED31" s="332" t="str">
        <f>IF(BO31&lt;&gt;"",ScoreTable!$C$5,"")</f>
        <v/>
      </c>
      <c r="EE31" s="332" t="str">
        <f>IF(BP31&lt;&gt;"",ScoreTable!$B$6,"")</f>
        <v/>
      </c>
      <c r="EF31" s="339" t="str">
        <f>IF(BQ31&lt;&gt;"",ScoreTable!$C$6,"")</f>
        <v/>
      </c>
      <c r="EG31" s="353" t="str">
        <f t="shared" si="28"/>
        <v/>
      </c>
    </row>
    <row r="32" spans="1:137" x14ac:dyDescent="0.2">
      <c r="A32">
        <v>28</v>
      </c>
      <c r="B32" s="328"/>
      <c r="C32" s="336" t="str">
        <f>Section4.c!C32</f>
        <v/>
      </c>
      <c r="D32" s="338"/>
      <c r="E32" s="332"/>
      <c r="F32" s="332"/>
      <c r="G32" s="332"/>
      <c r="H32" s="332"/>
      <c r="I32" s="339"/>
      <c r="J32" s="338"/>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9"/>
      <c r="AZ32" s="338"/>
      <c r="BA32" s="332"/>
      <c r="BB32" s="332"/>
      <c r="BC32" s="346"/>
      <c r="BD32" s="338"/>
      <c r="BE32" s="332"/>
      <c r="BF32" s="332"/>
      <c r="BG32" s="332"/>
      <c r="BH32" s="332"/>
      <c r="BI32" s="339"/>
      <c r="BJ32" s="337"/>
      <c r="BK32" s="332"/>
      <c r="BL32" s="332"/>
      <c r="BM32" s="332"/>
      <c r="BN32" s="332"/>
      <c r="BO32" s="332"/>
      <c r="BP32" s="332"/>
      <c r="BQ32" s="339"/>
      <c r="BR32" s="374"/>
      <c r="BS32" s="338" t="str">
        <f>IF(D32&lt;&gt;"",ScoreTable!$B$8,"")</f>
        <v/>
      </c>
      <c r="BT32" s="332" t="str">
        <f>IF(E32&lt;&gt;"",ScoreTable!$C$8,"")</f>
        <v/>
      </c>
      <c r="BU32" s="337" t="str">
        <f>IF(F32&lt;&gt;"",ScoreTable!B36,"")</f>
        <v/>
      </c>
      <c r="BV32" s="332" t="str">
        <f>IF(G32&lt;&gt;"",ScoreTable!C36,"")</f>
        <v/>
      </c>
      <c r="BW32" s="337" t="str">
        <f>IF(H32&lt;&gt;"",ScoreTable!B37,"")</f>
        <v/>
      </c>
      <c r="BX32" s="339" t="str">
        <f>IF(I32&lt;&gt;"",ScoreTable!$C$10,"")</f>
        <v/>
      </c>
      <c r="BY32" s="338" t="str">
        <f>IF(J32&lt;&gt;"",ScoreTable!$B$12,"")</f>
        <v/>
      </c>
      <c r="BZ32" s="332" t="str">
        <f>IF(K32&lt;&gt;"",ScoreTable!$C$12,"")</f>
        <v/>
      </c>
      <c r="CA32" s="332" t="str">
        <f>IF(L32&lt;&gt;"",ScoreTable!$B$13,"")</f>
        <v/>
      </c>
      <c r="CB32" s="332" t="str">
        <f>IF(M32&lt;&gt;"",ScoreTable!$C$13,"")</f>
        <v/>
      </c>
      <c r="CC32" s="332" t="str">
        <f>IF(N32&lt;&gt;"",ScoreTable!$B$14,"")</f>
        <v/>
      </c>
      <c r="CD32" s="332" t="str">
        <f>IF(O32&lt;&gt;"",ScoreTable!$C$14,"")</f>
        <v/>
      </c>
      <c r="CE32" s="332" t="str">
        <f>IF(P32&lt;&gt;"",ScoreTable!$B$15,"")</f>
        <v/>
      </c>
      <c r="CF32" s="332" t="str">
        <f>IF(Q32&lt;&gt;"",ScoreTable!$C$15,"")</f>
        <v/>
      </c>
      <c r="CG32" s="332" t="str">
        <f>IF(R32&lt;&gt;"",ScoreTable!$B$16,"")</f>
        <v/>
      </c>
      <c r="CH32" s="332" t="str">
        <f>IF(S32&lt;&gt;"",ScoreTable!$C$16,"")</f>
        <v/>
      </c>
      <c r="CI32" s="332" t="str">
        <f>IF(T32&lt;&gt;"",ScoreTable!$B$17,"")</f>
        <v/>
      </c>
      <c r="CJ32" s="332" t="str">
        <f>IF(U32&lt;&gt;"",ScoreTable!$C$17,"")</f>
        <v/>
      </c>
      <c r="CK32" s="332" t="str">
        <f>IF(V32&lt;&gt;"",ScoreTable!$B$18,"")</f>
        <v/>
      </c>
      <c r="CL32" s="332" t="str">
        <f>IF(W32&lt;&gt;"",ScoreTable!$C$18,"")</f>
        <v/>
      </c>
      <c r="CM32" s="332" t="str">
        <f>IF(X32&lt;&gt;"",ScoreTable!$B$19,"")</f>
        <v/>
      </c>
      <c r="CN32" s="332" t="str">
        <f>IF(Y32&lt;&gt;"",ScoreTable!$C$19,"")</f>
        <v/>
      </c>
      <c r="CO32" s="332" t="str">
        <f>IF(Z32&lt;&gt;"",ScoreTable!$B$20,"")</f>
        <v/>
      </c>
      <c r="CP32" s="332" t="str">
        <f>IF(AA32&lt;&gt;"",ScoreTable!$C$20,"")</f>
        <v/>
      </c>
      <c r="CQ32" s="332" t="str">
        <f>IF(AB32&lt;&gt;"",ScoreTable!$B$21,"")</f>
        <v/>
      </c>
      <c r="CR32" s="332" t="str">
        <f>IF(AC32&lt;&gt;"",ScoreTable!$C$21,"")</f>
        <v/>
      </c>
      <c r="CS32" s="332" t="str">
        <f>IF(AD32&lt;&gt;"",ScoreTable!$B$22,"")</f>
        <v/>
      </c>
      <c r="CT32" s="332" t="str">
        <f>IF(AE32&lt;&gt;"",ScoreTable!$C$22,"")</f>
        <v/>
      </c>
      <c r="CU32" s="332" t="str">
        <f>IF(AF32&lt;&gt;"",ScoreTable!$B$23,"")</f>
        <v/>
      </c>
      <c r="CV32" s="332" t="str">
        <f>IF(AG32&lt;&gt;"",ScoreTable!$C$23,"")</f>
        <v/>
      </c>
      <c r="CW32" s="332" t="str">
        <f>IF(AH32&lt;&gt;"",ScoreTable!$B$24,"")</f>
        <v/>
      </c>
      <c r="CX32" s="332" t="str">
        <f>IF(AI32&lt;&gt;"",ScoreTable!$C$24,"")</f>
        <v/>
      </c>
      <c r="CY32" s="332" t="str">
        <f>IF(AJ32&lt;&gt;"",ScoreTable!$B$25,"")</f>
        <v/>
      </c>
      <c r="CZ32" s="332" t="str">
        <f>IF(AK32&lt;&gt;"",ScoreTable!$C$25,"")</f>
        <v/>
      </c>
      <c r="DA32" s="332" t="str">
        <f>IF(AL32&lt;&gt;"",ScoreTable!$B$26,"")</f>
        <v/>
      </c>
      <c r="DB32" s="332" t="str">
        <f>IF(AM32&lt;&gt;"",ScoreTable!$C$26,"")</f>
        <v/>
      </c>
      <c r="DC32" s="332" t="str">
        <f>IF(AN32&lt;&gt;"",ScoreTable!$B$27,"")</f>
        <v/>
      </c>
      <c r="DD32" s="332" t="str">
        <f>IF(AO32&lt;&gt;"",ScoreTable!$C$27,"")</f>
        <v/>
      </c>
      <c r="DE32" s="332" t="str">
        <f>IF(AP32&lt;&gt;"",ScoreTable!$B$28,"")</f>
        <v/>
      </c>
      <c r="DF32" s="332" t="str">
        <f>IF(AQ32&lt;&gt;"",ScoreTable!$C$28,"")</f>
        <v/>
      </c>
      <c r="DG32" s="332" t="str">
        <f>IF(AR32&lt;&gt;"",ScoreTable!$B$29,"")</f>
        <v/>
      </c>
      <c r="DH32" s="332" t="str">
        <f>IF(AS32&lt;&gt;"",ScoreTable!$C$29,"")</f>
        <v/>
      </c>
      <c r="DI32" s="332" t="str">
        <f>IF(AT32&lt;&gt;"",ScoreTable!$B$30,"")</f>
        <v/>
      </c>
      <c r="DJ32" s="332" t="str">
        <f>IF(AU32&lt;&gt;"",ScoreTable!$C$30,"")</f>
        <v/>
      </c>
      <c r="DK32" s="332" t="str">
        <f>IF(AV32&lt;&gt;"",ScoreTable!$B$31,"")</f>
        <v/>
      </c>
      <c r="DL32" s="332" t="str">
        <f>IF(AW32&lt;&gt;"",ScoreTable!$C$31,"")</f>
        <v/>
      </c>
      <c r="DM32" s="332" t="str">
        <f>IF(AX32&lt;&gt;"",ScoreTable!$B$32,"")</f>
        <v/>
      </c>
      <c r="DN32" s="346" t="str">
        <f>IF(AY32&lt;&gt;"",ScoreTable!$C$32,"")</f>
        <v/>
      </c>
      <c r="DO32" s="338" t="str">
        <f>IF(AZ32&lt;&gt;"",ScoreTable!$B$34,"")</f>
        <v/>
      </c>
      <c r="DP32" s="332" t="str">
        <f>IF(BA32&lt;&gt;"",ScoreTable!$C$34,"")</f>
        <v/>
      </c>
      <c r="DQ32" s="332" t="str">
        <f>IF(BB32&lt;&gt;"",ScoreTable!$B$35,"")</f>
        <v/>
      </c>
      <c r="DR32" s="339" t="str">
        <f>IF(BC32&lt;&gt;"",ScoreTable!$C$35,"")</f>
        <v/>
      </c>
      <c r="DS32" s="338" t="str">
        <f>IF(BD32&lt;&gt;"",ScoreTable!$B$37,"")</f>
        <v/>
      </c>
      <c r="DT32" s="332" t="str">
        <f>IF(BE32&lt;&gt;"",ScoreTable!$C$37,"")</f>
        <v/>
      </c>
      <c r="DU32" s="332" t="str">
        <f>IF(BF32&lt;&gt;"",ScoreTable!$B$38,"")</f>
        <v/>
      </c>
      <c r="DV32" s="332" t="str">
        <f>IF(BG32&lt;&gt;"",ScoreTable!$C$38,"")</f>
        <v/>
      </c>
      <c r="DW32" s="332" t="str">
        <f>IF(BH32&lt;&gt;"",ScoreTable!$B$39,"")</f>
        <v/>
      </c>
      <c r="DX32" s="339" t="str">
        <f>IF(BI32&lt;&gt;"",ScoreTable!$C$39,"")</f>
        <v/>
      </c>
      <c r="DY32" s="338" t="str">
        <f>IF(BJ32&lt;&gt;"",ScoreTable!$B$3,"")</f>
        <v/>
      </c>
      <c r="DZ32" s="332" t="str">
        <f>IF(BK32&lt;&gt;"",ScoreTable!$C$3,"")</f>
        <v/>
      </c>
      <c r="EA32" s="332" t="str">
        <f>IF(BL32&lt;&gt;"",ScoreTable!$B$4,"")</f>
        <v/>
      </c>
      <c r="EB32" s="332" t="str">
        <f>IF(BM32&lt;&gt;"",ScoreTable!$C$4,"")</f>
        <v/>
      </c>
      <c r="EC32" s="332" t="str">
        <f>IF(BN32&lt;&gt;"",ScoreTable!$B$5,"")</f>
        <v/>
      </c>
      <c r="ED32" s="332" t="str">
        <f>IF(BO32&lt;&gt;"",ScoreTable!$C$5,"")</f>
        <v/>
      </c>
      <c r="EE32" s="332" t="str">
        <f>IF(BP32&lt;&gt;"",ScoreTable!$B$6,"")</f>
        <v/>
      </c>
      <c r="EF32" s="339" t="str">
        <f>IF(BQ32&lt;&gt;"",ScoreTable!$C$6,"")</f>
        <v/>
      </c>
      <c r="EG32" s="353" t="str">
        <f t="shared" si="28"/>
        <v/>
      </c>
    </row>
    <row r="33" spans="1:137" x14ac:dyDescent="0.2">
      <c r="A33">
        <v>29</v>
      </c>
      <c r="B33" s="328"/>
      <c r="C33" s="336" t="str">
        <f>Section4.c!C33</f>
        <v/>
      </c>
      <c r="D33" s="338"/>
      <c r="E33" s="332"/>
      <c r="F33" s="332"/>
      <c r="G33" s="332"/>
      <c r="H33" s="332"/>
      <c r="I33" s="339"/>
      <c r="J33" s="338"/>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9"/>
      <c r="AZ33" s="338"/>
      <c r="BA33" s="332"/>
      <c r="BB33" s="332"/>
      <c r="BC33" s="346"/>
      <c r="BD33" s="338"/>
      <c r="BE33" s="332"/>
      <c r="BF33" s="332"/>
      <c r="BG33" s="332"/>
      <c r="BH33" s="332"/>
      <c r="BI33" s="339"/>
      <c r="BJ33" s="337"/>
      <c r="BK33" s="332"/>
      <c r="BL33" s="332"/>
      <c r="BM33" s="332"/>
      <c r="BN33" s="332"/>
      <c r="BO33" s="332"/>
      <c r="BP33" s="332"/>
      <c r="BQ33" s="339"/>
      <c r="BR33" s="372"/>
      <c r="BS33" s="338" t="str">
        <f>IF(D33&lt;&gt;"",ScoreTable!$B$8,"")</f>
        <v/>
      </c>
      <c r="BT33" s="332" t="str">
        <f>IF(E33&lt;&gt;"",ScoreTable!$C$8,"")</f>
        <v/>
      </c>
      <c r="BU33" s="337" t="str">
        <f>IF(F33&lt;&gt;"",ScoreTable!B37,"")</f>
        <v/>
      </c>
      <c r="BV33" s="332" t="str">
        <f>IF(G33&lt;&gt;"",ScoreTable!C37,"")</f>
        <v/>
      </c>
      <c r="BW33" s="337" t="str">
        <f>IF(H33&lt;&gt;"",ScoreTable!B38,"")</f>
        <v/>
      </c>
      <c r="BX33" s="339" t="str">
        <f>IF(I33&lt;&gt;"",ScoreTable!$C$10,"")</f>
        <v/>
      </c>
      <c r="BY33" s="338" t="str">
        <f>IF(J33&lt;&gt;"",ScoreTable!$B$12,"")</f>
        <v/>
      </c>
      <c r="BZ33" s="332" t="str">
        <f>IF(K33&lt;&gt;"",ScoreTable!$C$12,"")</f>
        <v/>
      </c>
      <c r="CA33" s="332" t="str">
        <f>IF(L33&lt;&gt;"",ScoreTable!$B$13,"")</f>
        <v/>
      </c>
      <c r="CB33" s="332" t="str">
        <f>IF(M33&lt;&gt;"",ScoreTable!$C$13,"")</f>
        <v/>
      </c>
      <c r="CC33" s="332" t="str">
        <f>IF(N33&lt;&gt;"",ScoreTable!$B$14,"")</f>
        <v/>
      </c>
      <c r="CD33" s="332" t="str">
        <f>IF(O33&lt;&gt;"",ScoreTable!$C$14,"")</f>
        <v/>
      </c>
      <c r="CE33" s="332" t="str">
        <f>IF(P33&lt;&gt;"",ScoreTable!$B$15,"")</f>
        <v/>
      </c>
      <c r="CF33" s="332" t="str">
        <f>IF(Q33&lt;&gt;"",ScoreTable!$C$15,"")</f>
        <v/>
      </c>
      <c r="CG33" s="332" t="str">
        <f>IF(R33&lt;&gt;"",ScoreTable!$B$16,"")</f>
        <v/>
      </c>
      <c r="CH33" s="332" t="str">
        <f>IF(S33&lt;&gt;"",ScoreTable!$C$16,"")</f>
        <v/>
      </c>
      <c r="CI33" s="332" t="str">
        <f>IF(T33&lt;&gt;"",ScoreTable!$B$17,"")</f>
        <v/>
      </c>
      <c r="CJ33" s="332" t="str">
        <f>IF(U33&lt;&gt;"",ScoreTable!$C$17,"")</f>
        <v/>
      </c>
      <c r="CK33" s="332" t="str">
        <f>IF(V33&lt;&gt;"",ScoreTable!$B$18,"")</f>
        <v/>
      </c>
      <c r="CL33" s="332" t="str">
        <f>IF(W33&lt;&gt;"",ScoreTable!$C$18,"")</f>
        <v/>
      </c>
      <c r="CM33" s="332" t="str">
        <f>IF(X33&lt;&gt;"",ScoreTable!$B$19,"")</f>
        <v/>
      </c>
      <c r="CN33" s="332" t="str">
        <f>IF(Y33&lt;&gt;"",ScoreTable!$C$19,"")</f>
        <v/>
      </c>
      <c r="CO33" s="332" t="str">
        <f>IF(Z33&lt;&gt;"",ScoreTable!$B$20,"")</f>
        <v/>
      </c>
      <c r="CP33" s="332" t="str">
        <f>IF(AA33&lt;&gt;"",ScoreTable!$C$20,"")</f>
        <v/>
      </c>
      <c r="CQ33" s="332" t="str">
        <f>IF(AB33&lt;&gt;"",ScoreTable!$B$21,"")</f>
        <v/>
      </c>
      <c r="CR33" s="332" t="str">
        <f>IF(AC33&lt;&gt;"",ScoreTable!$C$21,"")</f>
        <v/>
      </c>
      <c r="CS33" s="332" t="str">
        <f>IF(AD33&lt;&gt;"",ScoreTable!$B$22,"")</f>
        <v/>
      </c>
      <c r="CT33" s="332" t="str">
        <f>IF(AE33&lt;&gt;"",ScoreTable!$C$22,"")</f>
        <v/>
      </c>
      <c r="CU33" s="332" t="str">
        <f>IF(AF33&lt;&gt;"",ScoreTable!$B$23,"")</f>
        <v/>
      </c>
      <c r="CV33" s="332" t="str">
        <f>IF(AG33&lt;&gt;"",ScoreTable!$C$23,"")</f>
        <v/>
      </c>
      <c r="CW33" s="332" t="str">
        <f>IF(AH33&lt;&gt;"",ScoreTable!$B$24,"")</f>
        <v/>
      </c>
      <c r="CX33" s="332" t="str">
        <f>IF(AI33&lt;&gt;"",ScoreTable!$C$24,"")</f>
        <v/>
      </c>
      <c r="CY33" s="332" t="str">
        <f>IF(AJ33&lt;&gt;"",ScoreTable!$B$25,"")</f>
        <v/>
      </c>
      <c r="CZ33" s="332" t="str">
        <f>IF(AK33&lt;&gt;"",ScoreTable!$C$25,"")</f>
        <v/>
      </c>
      <c r="DA33" s="332" t="str">
        <f>IF(AL33&lt;&gt;"",ScoreTable!$B$26,"")</f>
        <v/>
      </c>
      <c r="DB33" s="332" t="str">
        <f>IF(AM33&lt;&gt;"",ScoreTable!$C$26,"")</f>
        <v/>
      </c>
      <c r="DC33" s="332" t="str">
        <f>IF(AN33&lt;&gt;"",ScoreTable!$B$27,"")</f>
        <v/>
      </c>
      <c r="DD33" s="332" t="str">
        <f>IF(AO33&lt;&gt;"",ScoreTable!$C$27,"")</f>
        <v/>
      </c>
      <c r="DE33" s="332" t="str">
        <f>IF(AP33&lt;&gt;"",ScoreTable!$B$28,"")</f>
        <v/>
      </c>
      <c r="DF33" s="332" t="str">
        <f>IF(AQ33&lt;&gt;"",ScoreTable!$C$28,"")</f>
        <v/>
      </c>
      <c r="DG33" s="332" t="str">
        <f>IF(AR33&lt;&gt;"",ScoreTable!$B$29,"")</f>
        <v/>
      </c>
      <c r="DH33" s="332" t="str">
        <f>IF(AS33&lt;&gt;"",ScoreTable!$C$29,"")</f>
        <v/>
      </c>
      <c r="DI33" s="332" t="str">
        <f>IF(AT33&lt;&gt;"",ScoreTable!$B$30,"")</f>
        <v/>
      </c>
      <c r="DJ33" s="332" t="str">
        <f>IF(AU33&lt;&gt;"",ScoreTable!$C$30,"")</f>
        <v/>
      </c>
      <c r="DK33" s="332" t="str">
        <f>IF(AV33&lt;&gt;"",ScoreTable!$B$31,"")</f>
        <v/>
      </c>
      <c r="DL33" s="332" t="str">
        <f>IF(AW33&lt;&gt;"",ScoreTable!$C$31,"")</f>
        <v/>
      </c>
      <c r="DM33" s="332" t="str">
        <f>IF(AX33&lt;&gt;"",ScoreTable!$B$32,"")</f>
        <v/>
      </c>
      <c r="DN33" s="346" t="str">
        <f>IF(AY33&lt;&gt;"",ScoreTable!$C$32,"")</f>
        <v/>
      </c>
      <c r="DO33" s="338" t="str">
        <f>IF(AZ33&lt;&gt;"",ScoreTable!$B$34,"")</f>
        <v/>
      </c>
      <c r="DP33" s="332" t="str">
        <f>IF(BA33&lt;&gt;"",ScoreTable!$C$34,"")</f>
        <v/>
      </c>
      <c r="DQ33" s="332" t="str">
        <f>IF(BB33&lt;&gt;"",ScoreTable!$B$35,"")</f>
        <v/>
      </c>
      <c r="DR33" s="339" t="str">
        <f>IF(BC33&lt;&gt;"",ScoreTable!$C$35,"")</f>
        <v/>
      </c>
      <c r="DS33" s="338" t="str">
        <f>IF(BD33&lt;&gt;"",ScoreTable!$B$37,"")</f>
        <v/>
      </c>
      <c r="DT33" s="332" t="str">
        <f>IF(BE33&lt;&gt;"",ScoreTable!$C$37,"")</f>
        <v/>
      </c>
      <c r="DU33" s="332" t="str">
        <f>IF(BF33&lt;&gt;"",ScoreTable!$B$38,"")</f>
        <v/>
      </c>
      <c r="DV33" s="332" t="str">
        <f>IF(BG33&lt;&gt;"",ScoreTable!$C$38,"")</f>
        <v/>
      </c>
      <c r="DW33" s="332" t="str">
        <f>IF(BH33&lt;&gt;"",ScoreTable!$B$39,"")</f>
        <v/>
      </c>
      <c r="DX33" s="339" t="str">
        <f>IF(BI33&lt;&gt;"",ScoreTable!$C$39,"")</f>
        <v/>
      </c>
      <c r="DY33" s="338" t="str">
        <f>IF(BJ33&lt;&gt;"",ScoreTable!$B$3,"")</f>
        <v/>
      </c>
      <c r="DZ33" s="332" t="str">
        <f>IF(BK33&lt;&gt;"",ScoreTable!$C$3,"")</f>
        <v/>
      </c>
      <c r="EA33" s="332" t="str">
        <f>IF(BL33&lt;&gt;"",ScoreTable!$B$4,"")</f>
        <v/>
      </c>
      <c r="EB33" s="332" t="str">
        <f>IF(BM33&lt;&gt;"",ScoreTable!$C$4,"")</f>
        <v/>
      </c>
      <c r="EC33" s="332" t="str">
        <f>IF(BN33&lt;&gt;"",ScoreTable!$B$5,"")</f>
        <v/>
      </c>
      <c r="ED33" s="332" t="str">
        <f>IF(BO33&lt;&gt;"",ScoreTable!$C$5,"")</f>
        <v/>
      </c>
      <c r="EE33" s="332" t="str">
        <f>IF(BP33&lt;&gt;"",ScoreTable!$B$6,"")</f>
        <v/>
      </c>
      <c r="EF33" s="339" t="str">
        <f>IF(BQ33&lt;&gt;"",ScoreTable!$C$6,"")</f>
        <v/>
      </c>
      <c r="EG33" s="353" t="str">
        <f t="shared" si="28"/>
        <v/>
      </c>
    </row>
    <row r="34" spans="1:137" x14ac:dyDescent="0.2">
      <c r="A34">
        <v>30</v>
      </c>
      <c r="B34" s="328"/>
      <c r="C34" s="336" t="str">
        <f>Section4.c!C34</f>
        <v/>
      </c>
      <c r="D34" s="338"/>
      <c r="E34" s="332"/>
      <c r="F34" s="332"/>
      <c r="G34" s="332"/>
      <c r="H34" s="332"/>
      <c r="I34" s="339"/>
      <c r="J34" s="338"/>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9"/>
      <c r="AZ34" s="338"/>
      <c r="BA34" s="332"/>
      <c r="BB34" s="332"/>
      <c r="BC34" s="346"/>
      <c r="BD34" s="338"/>
      <c r="BE34" s="332"/>
      <c r="BF34" s="332"/>
      <c r="BG34" s="332"/>
      <c r="BH34" s="332"/>
      <c r="BI34" s="339"/>
      <c r="BJ34" s="337"/>
      <c r="BK34" s="332"/>
      <c r="BL34" s="332"/>
      <c r="BM34" s="332"/>
      <c r="BN34" s="332"/>
      <c r="BO34" s="332"/>
      <c r="BP34" s="332"/>
      <c r="BQ34" s="339"/>
      <c r="BR34" s="372"/>
      <c r="BS34" s="338" t="str">
        <f>IF(D34&lt;&gt;"",ScoreTable!$B$8,"")</f>
        <v/>
      </c>
      <c r="BT34" s="332" t="str">
        <f>IF(E34&lt;&gt;"",ScoreTable!$C$8,"")</f>
        <v/>
      </c>
      <c r="BU34" s="337" t="str">
        <f>IF(F34&lt;&gt;"",ScoreTable!B38,"")</f>
        <v/>
      </c>
      <c r="BV34" s="332" t="str">
        <f>IF(G34&lt;&gt;"",ScoreTable!C38,"")</f>
        <v/>
      </c>
      <c r="BW34" s="337" t="str">
        <f>IF(H34&lt;&gt;"",ScoreTable!B39,"")</f>
        <v/>
      </c>
      <c r="BX34" s="339" t="str">
        <f>IF(I34&lt;&gt;"",ScoreTable!$C$10,"")</f>
        <v/>
      </c>
      <c r="BY34" s="338" t="str">
        <f>IF(J34&lt;&gt;"",ScoreTable!$B$12,"")</f>
        <v/>
      </c>
      <c r="BZ34" s="332" t="str">
        <f>IF(K34&lt;&gt;"",ScoreTable!$C$12,"")</f>
        <v/>
      </c>
      <c r="CA34" s="332" t="str">
        <f>IF(L34&lt;&gt;"",ScoreTable!$B$13,"")</f>
        <v/>
      </c>
      <c r="CB34" s="332" t="str">
        <f>IF(M34&lt;&gt;"",ScoreTable!$C$13,"")</f>
        <v/>
      </c>
      <c r="CC34" s="332" t="str">
        <f>IF(N34&lt;&gt;"",ScoreTable!$B$14,"")</f>
        <v/>
      </c>
      <c r="CD34" s="332" t="str">
        <f>IF(O34&lt;&gt;"",ScoreTable!$C$14,"")</f>
        <v/>
      </c>
      <c r="CE34" s="332" t="str">
        <f>IF(P34&lt;&gt;"",ScoreTable!$B$15,"")</f>
        <v/>
      </c>
      <c r="CF34" s="332" t="str">
        <f>IF(Q34&lt;&gt;"",ScoreTable!$C$15,"")</f>
        <v/>
      </c>
      <c r="CG34" s="332" t="str">
        <f>IF(R34&lt;&gt;"",ScoreTable!$B$16,"")</f>
        <v/>
      </c>
      <c r="CH34" s="332" t="str">
        <f>IF(S34&lt;&gt;"",ScoreTable!$C$16,"")</f>
        <v/>
      </c>
      <c r="CI34" s="332" t="str">
        <f>IF(T34&lt;&gt;"",ScoreTable!$B$17,"")</f>
        <v/>
      </c>
      <c r="CJ34" s="332" t="str">
        <f>IF(U34&lt;&gt;"",ScoreTable!$C$17,"")</f>
        <v/>
      </c>
      <c r="CK34" s="332" t="str">
        <f>IF(V34&lt;&gt;"",ScoreTable!$B$18,"")</f>
        <v/>
      </c>
      <c r="CL34" s="332" t="str">
        <f>IF(W34&lt;&gt;"",ScoreTable!$C$18,"")</f>
        <v/>
      </c>
      <c r="CM34" s="332" t="str">
        <f>IF(X34&lt;&gt;"",ScoreTable!$B$19,"")</f>
        <v/>
      </c>
      <c r="CN34" s="332" t="str">
        <f>IF(Y34&lt;&gt;"",ScoreTable!$C$19,"")</f>
        <v/>
      </c>
      <c r="CO34" s="332" t="str">
        <f>IF(Z34&lt;&gt;"",ScoreTable!$B$20,"")</f>
        <v/>
      </c>
      <c r="CP34" s="332" t="str">
        <f>IF(AA34&lt;&gt;"",ScoreTable!$C$20,"")</f>
        <v/>
      </c>
      <c r="CQ34" s="332" t="str">
        <f>IF(AB34&lt;&gt;"",ScoreTable!$B$21,"")</f>
        <v/>
      </c>
      <c r="CR34" s="332" t="str">
        <f>IF(AC34&lt;&gt;"",ScoreTable!$C$21,"")</f>
        <v/>
      </c>
      <c r="CS34" s="332" t="str">
        <f>IF(AD34&lt;&gt;"",ScoreTable!$B$22,"")</f>
        <v/>
      </c>
      <c r="CT34" s="332" t="str">
        <f>IF(AE34&lt;&gt;"",ScoreTable!$C$22,"")</f>
        <v/>
      </c>
      <c r="CU34" s="332" t="str">
        <f>IF(AF34&lt;&gt;"",ScoreTable!$B$23,"")</f>
        <v/>
      </c>
      <c r="CV34" s="332" t="str">
        <f>IF(AG34&lt;&gt;"",ScoreTable!$C$23,"")</f>
        <v/>
      </c>
      <c r="CW34" s="332" t="str">
        <f>IF(AH34&lt;&gt;"",ScoreTable!$B$24,"")</f>
        <v/>
      </c>
      <c r="CX34" s="332" t="str">
        <f>IF(AI34&lt;&gt;"",ScoreTable!$C$24,"")</f>
        <v/>
      </c>
      <c r="CY34" s="332" t="str">
        <f>IF(AJ34&lt;&gt;"",ScoreTable!$B$25,"")</f>
        <v/>
      </c>
      <c r="CZ34" s="332" t="str">
        <f>IF(AK34&lt;&gt;"",ScoreTable!$C$25,"")</f>
        <v/>
      </c>
      <c r="DA34" s="332" t="str">
        <f>IF(AL34&lt;&gt;"",ScoreTable!$B$26,"")</f>
        <v/>
      </c>
      <c r="DB34" s="332" t="str">
        <f>IF(AM34&lt;&gt;"",ScoreTable!$C$26,"")</f>
        <v/>
      </c>
      <c r="DC34" s="332" t="str">
        <f>IF(AN34&lt;&gt;"",ScoreTable!$B$27,"")</f>
        <v/>
      </c>
      <c r="DD34" s="332" t="str">
        <f>IF(AO34&lt;&gt;"",ScoreTable!$C$27,"")</f>
        <v/>
      </c>
      <c r="DE34" s="332" t="str">
        <f>IF(AP34&lt;&gt;"",ScoreTable!$B$28,"")</f>
        <v/>
      </c>
      <c r="DF34" s="332" t="str">
        <f>IF(AQ34&lt;&gt;"",ScoreTable!$C$28,"")</f>
        <v/>
      </c>
      <c r="DG34" s="332" t="str">
        <f>IF(AR34&lt;&gt;"",ScoreTable!$B$29,"")</f>
        <v/>
      </c>
      <c r="DH34" s="332" t="str">
        <f>IF(AS34&lt;&gt;"",ScoreTable!$C$29,"")</f>
        <v/>
      </c>
      <c r="DI34" s="332" t="str">
        <f>IF(AT34&lt;&gt;"",ScoreTable!$B$30,"")</f>
        <v/>
      </c>
      <c r="DJ34" s="332" t="str">
        <f>IF(AU34&lt;&gt;"",ScoreTable!$C$30,"")</f>
        <v/>
      </c>
      <c r="DK34" s="332" t="str">
        <f>IF(AV34&lt;&gt;"",ScoreTable!$B$31,"")</f>
        <v/>
      </c>
      <c r="DL34" s="332" t="str">
        <f>IF(AW34&lt;&gt;"",ScoreTable!$C$31,"")</f>
        <v/>
      </c>
      <c r="DM34" s="332" t="str">
        <f>IF(AX34&lt;&gt;"",ScoreTable!$B$32,"")</f>
        <v/>
      </c>
      <c r="DN34" s="346" t="str">
        <f>IF(AY34&lt;&gt;"",ScoreTable!$C$32,"")</f>
        <v/>
      </c>
      <c r="DO34" s="338" t="str">
        <f>IF(AZ34&lt;&gt;"",ScoreTable!$B$34,"")</f>
        <v/>
      </c>
      <c r="DP34" s="332" t="str">
        <f>IF(BA34&lt;&gt;"",ScoreTable!$C$34,"")</f>
        <v/>
      </c>
      <c r="DQ34" s="332" t="str">
        <f>IF(BB34&lt;&gt;"",ScoreTable!$B$35,"")</f>
        <v/>
      </c>
      <c r="DR34" s="339" t="str">
        <f>IF(BC34&lt;&gt;"",ScoreTable!$C$35,"")</f>
        <v/>
      </c>
      <c r="DS34" s="338" t="str">
        <f>IF(BD34&lt;&gt;"",ScoreTable!$B$37,"")</f>
        <v/>
      </c>
      <c r="DT34" s="332" t="str">
        <f>IF(BE34&lt;&gt;"",ScoreTable!$C$37,"")</f>
        <v/>
      </c>
      <c r="DU34" s="332" t="str">
        <f>IF(BF34&lt;&gt;"",ScoreTable!$B$38,"")</f>
        <v/>
      </c>
      <c r="DV34" s="332" t="str">
        <f>IF(BG34&lt;&gt;"",ScoreTable!$C$38,"")</f>
        <v/>
      </c>
      <c r="DW34" s="332" t="str">
        <f>IF(BH34&lt;&gt;"",ScoreTable!$B$39,"")</f>
        <v/>
      </c>
      <c r="DX34" s="339" t="str">
        <f>IF(BI34&lt;&gt;"",ScoreTable!$C$39,"")</f>
        <v/>
      </c>
      <c r="DY34" s="338" t="str">
        <f>IF(BJ34&lt;&gt;"",ScoreTable!$B$3,"")</f>
        <v/>
      </c>
      <c r="DZ34" s="332" t="str">
        <f>IF(BK34&lt;&gt;"",ScoreTable!$C$3,"")</f>
        <v/>
      </c>
      <c r="EA34" s="332" t="str">
        <f>IF(BL34&lt;&gt;"",ScoreTable!$B$4,"")</f>
        <v/>
      </c>
      <c r="EB34" s="332" t="str">
        <f>IF(BM34&lt;&gt;"",ScoreTable!$C$4,"")</f>
        <v/>
      </c>
      <c r="EC34" s="332" t="str">
        <f>IF(BN34&lt;&gt;"",ScoreTable!$B$5,"")</f>
        <v/>
      </c>
      <c r="ED34" s="332" t="str">
        <f>IF(BO34&lt;&gt;"",ScoreTable!$C$5,"")</f>
        <v/>
      </c>
      <c r="EE34" s="332" t="str">
        <f>IF(BP34&lt;&gt;"",ScoreTable!$B$6,"")</f>
        <v/>
      </c>
      <c r="EF34" s="339" t="str">
        <f>IF(BQ34&lt;&gt;"",ScoreTable!$C$6,"")</f>
        <v/>
      </c>
      <c r="EG34" s="353" t="str">
        <f t="shared" si="28"/>
        <v/>
      </c>
    </row>
    <row r="35" spans="1:137" x14ac:dyDescent="0.2">
      <c r="A35">
        <v>31</v>
      </c>
      <c r="B35" s="328"/>
      <c r="C35" s="336" t="str">
        <f>Section4.c!C35</f>
        <v/>
      </c>
      <c r="D35" s="338"/>
      <c r="E35" s="332"/>
      <c r="F35" s="332"/>
      <c r="G35" s="332"/>
      <c r="H35" s="332"/>
      <c r="I35" s="339"/>
      <c r="J35" s="338"/>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9"/>
      <c r="AZ35" s="338"/>
      <c r="BA35" s="332"/>
      <c r="BB35" s="332"/>
      <c r="BC35" s="346"/>
      <c r="BD35" s="338"/>
      <c r="BE35" s="332"/>
      <c r="BF35" s="332"/>
      <c r="BG35" s="332"/>
      <c r="BH35" s="332"/>
      <c r="BI35" s="339"/>
      <c r="BJ35" s="337"/>
      <c r="BK35" s="332"/>
      <c r="BL35" s="332"/>
      <c r="BM35" s="332"/>
      <c r="BN35" s="332"/>
      <c r="BO35" s="332"/>
      <c r="BP35" s="332"/>
      <c r="BQ35" s="339"/>
      <c r="BR35" s="372"/>
      <c r="BS35" s="338" t="str">
        <f>IF(D35&lt;&gt;"",ScoreTable!$B$8,"")</f>
        <v/>
      </c>
      <c r="BT35" s="332" t="str">
        <f>IF(E35&lt;&gt;"",ScoreTable!$C$8,"")</f>
        <v/>
      </c>
      <c r="BU35" s="337" t="str">
        <f>IF(F35&lt;&gt;"",ScoreTable!B39,"")</f>
        <v/>
      </c>
      <c r="BV35" s="332" t="str">
        <f>IF(G35&lt;&gt;"",ScoreTable!C39,"")</f>
        <v/>
      </c>
      <c r="BW35" s="337" t="str">
        <f>IF(H35&lt;&gt;"",ScoreTable!B40,"")</f>
        <v/>
      </c>
      <c r="BX35" s="339" t="str">
        <f>IF(I35&lt;&gt;"",ScoreTable!$C$10,"")</f>
        <v/>
      </c>
      <c r="BY35" s="338" t="str">
        <f>IF(J35&lt;&gt;"",ScoreTable!$B$12,"")</f>
        <v/>
      </c>
      <c r="BZ35" s="332" t="str">
        <f>IF(K35&lt;&gt;"",ScoreTable!$C$12,"")</f>
        <v/>
      </c>
      <c r="CA35" s="332" t="str">
        <f>IF(L35&lt;&gt;"",ScoreTable!$B$13,"")</f>
        <v/>
      </c>
      <c r="CB35" s="332" t="str">
        <f>IF(M35&lt;&gt;"",ScoreTable!$C$13,"")</f>
        <v/>
      </c>
      <c r="CC35" s="332" t="str">
        <f>IF(N35&lt;&gt;"",ScoreTable!$B$14,"")</f>
        <v/>
      </c>
      <c r="CD35" s="332" t="str">
        <f>IF(O35&lt;&gt;"",ScoreTable!$C$14,"")</f>
        <v/>
      </c>
      <c r="CE35" s="332" t="str">
        <f>IF(P35&lt;&gt;"",ScoreTable!$B$15,"")</f>
        <v/>
      </c>
      <c r="CF35" s="332" t="str">
        <f>IF(Q35&lt;&gt;"",ScoreTable!$C$15,"")</f>
        <v/>
      </c>
      <c r="CG35" s="332" t="str">
        <f>IF(R35&lt;&gt;"",ScoreTable!$B$16,"")</f>
        <v/>
      </c>
      <c r="CH35" s="332" t="str">
        <f>IF(S35&lt;&gt;"",ScoreTable!$C$16,"")</f>
        <v/>
      </c>
      <c r="CI35" s="332" t="str">
        <f>IF(T35&lt;&gt;"",ScoreTable!$B$17,"")</f>
        <v/>
      </c>
      <c r="CJ35" s="332" t="str">
        <f>IF(U35&lt;&gt;"",ScoreTable!$C$17,"")</f>
        <v/>
      </c>
      <c r="CK35" s="332" t="str">
        <f>IF(V35&lt;&gt;"",ScoreTable!$B$18,"")</f>
        <v/>
      </c>
      <c r="CL35" s="332" t="str">
        <f>IF(W35&lt;&gt;"",ScoreTable!$C$18,"")</f>
        <v/>
      </c>
      <c r="CM35" s="332" t="str">
        <f>IF(X35&lt;&gt;"",ScoreTable!$B$19,"")</f>
        <v/>
      </c>
      <c r="CN35" s="332" t="str">
        <f>IF(Y35&lt;&gt;"",ScoreTable!$C$19,"")</f>
        <v/>
      </c>
      <c r="CO35" s="332" t="str">
        <f>IF(Z35&lt;&gt;"",ScoreTable!$B$20,"")</f>
        <v/>
      </c>
      <c r="CP35" s="332" t="str">
        <f>IF(AA35&lt;&gt;"",ScoreTable!$C$20,"")</f>
        <v/>
      </c>
      <c r="CQ35" s="332" t="str">
        <f>IF(AB35&lt;&gt;"",ScoreTable!$B$21,"")</f>
        <v/>
      </c>
      <c r="CR35" s="332" t="str">
        <f>IF(AC35&lt;&gt;"",ScoreTable!$C$21,"")</f>
        <v/>
      </c>
      <c r="CS35" s="332" t="str">
        <f>IF(AD35&lt;&gt;"",ScoreTable!$B$22,"")</f>
        <v/>
      </c>
      <c r="CT35" s="332" t="str">
        <f>IF(AE35&lt;&gt;"",ScoreTable!$C$22,"")</f>
        <v/>
      </c>
      <c r="CU35" s="332" t="str">
        <f>IF(AF35&lt;&gt;"",ScoreTable!$B$23,"")</f>
        <v/>
      </c>
      <c r="CV35" s="332" t="str">
        <f>IF(AG35&lt;&gt;"",ScoreTable!$C$23,"")</f>
        <v/>
      </c>
      <c r="CW35" s="332" t="str">
        <f>IF(AH35&lt;&gt;"",ScoreTable!$B$24,"")</f>
        <v/>
      </c>
      <c r="CX35" s="332" t="str">
        <f>IF(AI35&lt;&gt;"",ScoreTable!$C$24,"")</f>
        <v/>
      </c>
      <c r="CY35" s="332" t="str">
        <f>IF(AJ35&lt;&gt;"",ScoreTable!$B$25,"")</f>
        <v/>
      </c>
      <c r="CZ35" s="332" t="str">
        <f>IF(AK35&lt;&gt;"",ScoreTable!$C$25,"")</f>
        <v/>
      </c>
      <c r="DA35" s="332" t="str">
        <f>IF(AL35&lt;&gt;"",ScoreTable!$B$26,"")</f>
        <v/>
      </c>
      <c r="DB35" s="332" t="str">
        <f>IF(AM35&lt;&gt;"",ScoreTable!$C$26,"")</f>
        <v/>
      </c>
      <c r="DC35" s="332" t="str">
        <f>IF(AN35&lt;&gt;"",ScoreTable!$B$27,"")</f>
        <v/>
      </c>
      <c r="DD35" s="332" t="str">
        <f>IF(AO35&lt;&gt;"",ScoreTable!$C$27,"")</f>
        <v/>
      </c>
      <c r="DE35" s="332" t="str">
        <f>IF(AP35&lt;&gt;"",ScoreTable!$B$28,"")</f>
        <v/>
      </c>
      <c r="DF35" s="332" t="str">
        <f>IF(AQ35&lt;&gt;"",ScoreTable!$C$28,"")</f>
        <v/>
      </c>
      <c r="DG35" s="332" t="str">
        <f>IF(AR35&lt;&gt;"",ScoreTable!$B$29,"")</f>
        <v/>
      </c>
      <c r="DH35" s="332" t="str">
        <f>IF(AS35&lt;&gt;"",ScoreTable!$C$29,"")</f>
        <v/>
      </c>
      <c r="DI35" s="332" t="str">
        <f>IF(AT35&lt;&gt;"",ScoreTable!$B$30,"")</f>
        <v/>
      </c>
      <c r="DJ35" s="332" t="str">
        <f>IF(AU35&lt;&gt;"",ScoreTable!$C$30,"")</f>
        <v/>
      </c>
      <c r="DK35" s="332" t="str">
        <f>IF(AV35&lt;&gt;"",ScoreTable!$B$31,"")</f>
        <v/>
      </c>
      <c r="DL35" s="332" t="str">
        <f>IF(AW35&lt;&gt;"",ScoreTable!$C$31,"")</f>
        <v/>
      </c>
      <c r="DM35" s="332" t="str">
        <f>IF(AX35&lt;&gt;"",ScoreTable!$B$32,"")</f>
        <v/>
      </c>
      <c r="DN35" s="346" t="str">
        <f>IF(AY35&lt;&gt;"",ScoreTable!$C$32,"")</f>
        <v/>
      </c>
      <c r="DO35" s="338" t="str">
        <f>IF(AZ35&lt;&gt;"",ScoreTable!$B$34,"")</f>
        <v/>
      </c>
      <c r="DP35" s="332" t="str">
        <f>IF(BA35&lt;&gt;"",ScoreTable!$C$34,"")</f>
        <v/>
      </c>
      <c r="DQ35" s="332" t="str">
        <f>IF(BB35&lt;&gt;"",ScoreTable!$B$35,"")</f>
        <v/>
      </c>
      <c r="DR35" s="339" t="str">
        <f>IF(BC35&lt;&gt;"",ScoreTable!$C$35,"")</f>
        <v/>
      </c>
      <c r="DS35" s="338" t="str">
        <f>IF(BD35&lt;&gt;"",ScoreTable!$B$37,"")</f>
        <v/>
      </c>
      <c r="DT35" s="332" t="str">
        <f>IF(BE35&lt;&gt;"",ScoreTable!$C$37,"")</f>
        <v/>
      </c>
      <c r="DU35" s="332" t="str">
        <f>IF(BF35&lt;&gt;"",ScoreTable!$B$38,"")</f>
        <v/>
      </c>
      <c r="DV35" s="332" t="str">
        <f>IF(BG35&lt;&gt;"",ScoreTable!$C$38,"")</f>
        <v/>
      </c>
      <c r="DW35" s="332" t="str">
        <f>IF(BH35&lt;&gt;"",ScoreTable!$B$39,"")</f>
        <v/>
      </c>
      <c r="DX35" s="339" t="str">
        <f>IF(BI35&lt;&gt;"",ScoreTable!$C$39,"")</f>
        <v/>
      </c>
      <c r="DY35" s="338" t="str">
        <f>IF(BJ35&lt;&gt;"",ScoreTable!$B$3,"")</f>
        <v/>
      </c>
      <c r="DZ35" s="332" t="str">
        <f>IF(BK35&lt;&gt;"",ScoreTable!$C$3,"")</f>
        <v/>
      </c>
      <c r="EA35" s="332" t="str">
        <f>IF(BL35&lt;&gt;"",ScoreTable!$B$4,"")</f>
        <v/>
      </c>
      <c r="EB35" s="332" t="str">
        <f>IF(BM35&lt;&gt;"",ScoreTable!$C$4,"")</f>
        <v/>
      </c>
      <c r="EC35" s="332" t="str">
        <f>IF(BN35&lt;&gt;"",ScoreTable!$B$5,"")</f>
        <v/>
      </c>
      <c r="ED35" s="332" t="str">
        <f>IF(BO35&lt;&gt;"",ScoreTable!$C$5,"")</f>
        <v/>
      </c>
      <c r="EE35" s="332" t="str">
        <f>IF(BP35&lt;&gt;"",ScoreTable!$B$6,"")</f>
        <v/>
      </c>
      <c r="EF35" s="339" t="str">
        <f>IF(BQ35&lt;&gt;"",ScoreTable!$C$6,"")</f>
        <v/>
      </c>
      <c r="EG35" s="353" t="str">
        <f t="shared" si="28"/>
        <v/>
      </c>
    </row>
    <row r="36" spans="1:137" x14ac:dyDescent="0.2">
      <c r="A36">
        <v>32</v>
      </c>
      <c r="B36" s="328"/>
      <c r="C36" s="336" t="str">
        <f>Section4.c!C36</f>
        <v/>
      </c>
      <c r="D36" s="338"/>
      <c r="E36" s="332"/>
      <c r="F36" s="332"/>
      <c r="G36" s="332"/>
      <c r="H36" s="332"/>
      <c r="I36" s="339"/>
      <c r="J36" s="338"/>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9"/>
      <c r="AZ36" s="338"/>
      <c r="BA36" s="332"/>
      <c r="BB36" s="332"/>
      <c r="BC36" s="346"/>
      <c r="BD36" s="338"/>
      <c r="BE36" s="332"/>
      <c r="BF36" s="332"/>
      <c r="BG36" s="332"/>
      <c r="BH36" s="332"/>
      <c r="BI36" s="339"/>
      <c r="BJ36" s="337"/>
      <c r="BK36" s="332"/>
      <c r="BL36" s="332"/>
      <c r="BM36" s="332"/>
      <c r="BN36" s="332"/>
      <c r="BO36" s="332"/>
      <c r="BP36" s="332"/>
      <c r="BQ36" s="339"/>
      <c r="BR36" s="372"/>
      <c r="BS36" s="338" t="str">
        <f>IF(D36&lt;&gt;"",ScoreTable!$B$8,"")</f>
        <v/>
      </c>
      <c r="BT36" s="332" t="str">
        <f>IF(E36&lt;&gt;"",ScoreTable!$C$8,"")</f>
        <v/>
      </c>
      <c r="BU36" s="337" t="str">
        <f>IF(F36&lt;&gt;"",ScoreTable!B40,"")</f>
        <v/>
      </c>
      <c r="BV36" s="332" t="str">
        <f>IF(G36&lt;&gt;"",ScoreTable!C40,"")</f>
        <v/>
      </c>
      <c r="BW36" s="337" t="str">
        <f>IF(H36&lt;&gt;"",ScoreTable!B41,"")</f>
        <v/>
      </c>
      <c r="BX36" s="339" t="str">
        <f>IF(I36&lt;&gt;"",ScoreTable!$C$10,"")</f>
        <v/>
      </c>
      <c r="BY36" s="338" t="str">
        <f>IF(J36&lt;&gt;"",ScoreTable!$B$12,"")</f>
        <v/>
      </c>
      <c r="BZ36" s="332" t="str">
        <f>IF(K36&lt;&gt;"",ScoreTable!$C$12,"")</f>
        <v/>
      </c>
      <c r="CA36" s="332" t="str">
        <f>IF(L36&lt;&gt;"",ScoreTable!$B$13,"")</f>
        <v/>
      </c>
      <c r="CB36" s="332" t="str">
        <f>IF(M36&lt;&gt;"",ScoreTable!$C$13,"")</f>
        <v/>
      </c>
      <c r="CC36" s="332" t="str">
        <f>IF(N36&lt;&gt;"",ScoreTable!$B$14,"")</f>
        <v/>
      </c>
      <c r="CD36" s="332" t="str">
        <f>IF(O36&lt;&gt;"",ScoreTable!$C$14,"")</f>
        <v/>
      </c>
      <c r="CE36" s="332" t="str">
        <f>IF(P36&lt;&gt;"",ScoreTable!$B$15,"")</f>
        <v/>
      </c>
      <c r="CF36" s="332" t="str">
        <f>IF(Q36&lt;&gt;"",ScoreTable!$C$15,"")</f>
        <v/>
      </c>
      <c r="CG36" s="332" t="str">
        <f>IF(R36&lt;&gt;"",ScoreTable!$B$16,"")</f>
        <v/>
      </c>
      <c r="CH36" s="332" t="str">
        <f>IF(S36&lt;&gt;"",ScoreTable!$C$16,"")</f>
        <v/>
      </c>
      <c r="CI36" s="332" t="str">
        <f>IF(T36&lt;&gt;"",ScoreTable!$B$17,"")</f>
        <v/>
      </c>
      <c r="CJ36" s="332" t="str">
        <f>IF(U36&lt;&gt;"",ScoreTable!$C$17,"")</f>
        <v/>
      </c>
      <c r="CK36" s="332" t="str">
        <f>IF(V36&lt;&gt;"",ScoreTable!$B$18,"")</f>
        <v/>
      </c>
      <c r="CL36" s="332" t="str">
        <f>IF(W36&lt;&gt;"",ScoreTable!$C$18,"")</f>
        <v/>
      </c>
      <c r="CM36" s="332" t="str">
        <f>IF(X36&lt;&gt;"",ScoreTable!$B$19,"")</f>
        <v/>
      </c>
      <c r="CN36" s="332" t="str">
        <f>IF(Y36&lt;&gt;"",ScoreTable!$C$19,"")</f>
        <v/>
      </c>
      <c r="CO36" s="332" t="str">
        <f>IF(Z36&lt;&gt;"",ScoreTable!$B$20,"")</f>
        <v/>
      </c>
      <c r="CP36" s="332" t="str">
        <f>IF(AA36&lt;&gt;"",ScoreTable!$C$20,"")</f>
        <v/>
      </c>
      <c r="CQ36" s="332" t="str">
        <f>IF(AB36&lt;&gt;"",ScoreTable!$B$21,"")</f>
        <v/>
      </c>
      <c r="CR36" s="332" t="str">
        <f>IF(AC36&lt;&gt;"",ScoreTable!$C$21,"")</f>
        <v/>
      </c>
      <c r="CS36" s="332" t="str">
        <f>IF(AD36&lt;&gt;"",ScoreTable!$B$22,"")</f>
        <v/>
      </c>
      <c r="CT36" s="332" t="str">
        <f>IF(AE36&lt;&gt;"",ScoreTable!$C$22,"")</f>
        <v/>
      </c>
      <c r="CU36" s="332" t="str">
        <f>IF(AF36&lt;&gt;"",ScoreTable!$B$23,"")</f>
        <v/>
      </c>
      <c r="CV36" s="332" t="str">
        <f>IF(AG36&lt;&gt;"",ScoreTable!$C$23,"")</f>
        <v/>
      </c>
      <c r="CW36" s="332" t="str">
        <f>IF(AH36&lt;&gt;"",ScoreTable!$B$24,"")</f>
        <v/>
      </c>
      <c r="CX36" s="332" t="str">
        <f>IF(AI36&lt;&gt;"",ScoreTable!$C$24,"")</f>
        <v/>
      </c>
      <c r="CY36" s="332" t="str">
        <f>IF(AJ36&lt;&gt;"",ScoreTable!$B$25,"")</f>
        <v/>
      </c>
      <c r="CZ36" s="332" t="str">
        <f>IF(AK36&lt;&gt;"",ScoreTable!$C$25,"")</f>
        <v/>
      </c>
      <c r="DA36" s="332" t="str">
        <f>IF(AL36&lt;&gt;"",ScoreTable!$B$26,"")</f>
        <v/>
      </c>
      <c r="DB36" s="332" t="str">
        <f>IF(AM36&lt;&gt;"",ScoreTable!$C$26,"")</f>
        <v/>
      </c>
      <c r="DC36" s="332" t="str">
        <f>IF(AN36&lt;&gt;"",ScoreTable!$B$27,"")</f>
        <v/>
      </c>
      <c r="DD36" s="332" t="str">
        <f>IF(AO36&lt;&gt;"",ScoreTable!$C$27,"")</f>
        <v/>
      </c>
      <c r="DE36" s="332" t="str">
        <f>IF(AP36&lt;&gt;"",ScoreTable!$B$28,"")</f>
        <v/>
      </c>
      <c r="DF36" s="332" t="str">
        <f>IF(AQ36&lt;&gt;"",ScoreTable!$C$28,"")</f>
        <v/>
      </c>
      <c r="DG36" s="332" t="str">
        <f>IF(AR36&lt;&gt;"",ScoreTable!$B$29,"")</f>
        <v/>
      </c>
      <c r="DH36" s="332" t="str">
        <f>IF(AS36&lt;&gt;"",ScoreTable!$C$29,"")</f>
        <v/>
      </c>
      <c r="DI36" s="332" t="str">
        <f>IF(AT36&lt;&gt;"",ScoreTable!$B$30,"")</f>
        <v/>
      </c>
      <c r="DJ36" s="332" t="str">
        <f>IF(AU36&lt;&gt;"",ScoreTable!$C$30,"")</f>
        <v/>
      </c>
      <c r="DK36" s="332" t="str">
        <f>IF(AV36&lt;&gt;"",ScoreTable!$B$31,"")</f>
        <v/>
      </c>
      <c r="DL36" s="332" t="str">
        <f>IF(AW36&lt;&gt;"",ScoreTable!$C$31,"")</f>
        <v/>
      </c>
      <c r="DM36" s="332" t="str">
        <f>IF(AX36&lt;&gt;"",ScoreTable!$B$32,"")</f>
        <v/>
      </c>
      <c r="DN36" s="346" t="str">
        <f>IF(AY36&lt;&gt;"",ScoreTable!$C$32,"")</f>
        <v/>
      </c>
      <c r="DO36" s="338" t="str">
        <f>IF(AZ36&lt;&gt;"",ScoreTable!$B$34,"")</f>
        <v/>
      </c>
      <c r="DP36" s="332" t="str">
        <f>IF(BA36&lt;&gt;"",ScoreTable!$C$34,"")</f>
        <v/>
      </c>
      <c r="DQ36" s="332" t="str">
        <f>IF(BB36&lt;&gt;"",ScoreTable!$B$35,"")</f>
        <v/>
      </c>
      <c r="DR36" s="339" t="str">
        <f>IF(BC36&lt;&gt;"",ScoreTable!$C$35,"")</f>
        <v/>
      </c>
      <c r="DS36" s="338" t="str">
        <f>IF(BD36&lt;&gt;"",ScoreTable!$B$37,"")</f>
        <v/>
      </c>
      <c r="DT36" s="332" t="str">
        <f>IF(BE36&lt;&gt;"",ScoreTable!$C$37,"")</f>
        <v/>
      </c>
      <c r="DU36" s="332" t="str">
        <f>IF(BF36&lt;&gt;"",ScoreTable!$B$38,"")</f>
        <v/>
      </c>
      <c r="DV36" s="332" t="str">
        <f>IF(BG36&lt;&gt;"",ScoreTable!$C$38,"")</f>
        <v/>
      </c>
      <c r="DW36" s="332" t="str">
        <f>IF(BH36&lt;&gt;"",ScoreTable!$B$39,"")</f>
        <v/>
      </c>
      <c r="DX36" s="339" t="str">
        <f>IF(BI36&lt;&gt;"",ScoreTable!$C$39,"")</f>
        <v/>
      </c>
      <c r="DY36" s="338" t="str">
        <f>IF(BJ36&lt;&gt;"",ScoreTable!$B$3,"")</f>
        <v/>
      </c>
      <c r="DZ36" s="332" t="str">
        <f>IF(BK36&lt;&gt;"",ScoreTable!$C$3,"")</f>
        <v/>
      </c>
      <c r="EA36" s="332" t="str">
        <f>IF(BL36&lt;&gt;"",ScoreTable!$B$4,"")</f>
        <v/>
      </c>
      <c r="EB36" s="332" t="str">
        <f>IF(BM36&lt;&gt;"",ScoreTable!$C$4,"")</f>
        <v/>
      </c>
      <c r="EC36" s="332" t="str">
        <f>IF(BN36&lt;&gt;"",ScoreTable!$B$5,"")</f>
        <v/>
      </c>
      <c r="ED36" s="332" t="str">
        <f>IF(BO36&lt;&gt;"",ScoreTable!$C$5,"")</f>
        <v/>
      </c>
      <c r="EE36" s="332" t="str">
        <f>IF(BP36&lt;&gt;"",ScoreTable!$B$6,"")</f>
        <v/>
      </c>
      <c r="EF36" s="339" t="str">
        <f>IF(BQ36&lt;&gt;"",ScoreTable!$C$6,"")</f>
        <v/>
      </c>
      <c r="EG36" s="353" t="str">
        <f t="shared" si="28"/>
        <v/>
      </c>
    </row>
    <row r="37" spans="1:137" x14ac:dyDescent="0.2">
      <c r="A37">
        <v>33</v>
      </c>
      <c r="B37" s="328"/>
      <c r="C37" s="336" t="str">
        <f>Section4.c!C37</f>
        <v/>
      </c>
      <c r="D37" s="338"/>
      <c r="E37" s="332"/>
      <c r="F37" s="332"/>
      <c r="G37" s="332"/>
      <c r="H37" s="332"/>
      <c r="I37" s="339"/>
      <c r="J37" s="338"/>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9"/>
      <c r="AZ37" s="338"/>
      <c r="BA37" s="332"/>
      <c r="BB37" s="332"/>
      <c r="BC37" s="346"/>
      <c r="BD37" s="338"/>
      <c r="BE37" s="332"/>
      <c r="BF37" s="332"/>
      <c r="BG37" s="332"/>
      <c r="BH37" s="332"/>
      <c r="BI37" s="339"/>
      <c r="BJ37" s="337"/>
      <c r="BK37" s="332"/>
      <c r="BL37" s="332"/>
      <c r="BM37" s="332"/>
      <c r="BN37" s="332"/>
      <c r="BO37" s="332"/>
      <c r="BP37" s="332"/>
      <c r="BQ37" s="339"/>
      <c r="BR37" s="372"/>
      <c r="BS37" s="338" t="str">
        <f>IF(D37&lt;&gt;"",ScoreTable!$B$8,"")</f>
        <v/>
      </c>
      <c r="BT37" s="332" t="str">
        <f>IF(E37&lt;&gt;"",ScoreTable!$C$8,"")</f>
        <v/>
      </c>
      <c r="BU37" s="337" t="str">
        <f>IF(F37&lt;&gt;"",ScoreTable!B41,"")</f>
        <v/>
      </c>
      <c r="BV37" s="332" t="str">
        <f>IF(G37&lt;&gt;"",ScoreTable!C41,"")</f>
        <v/>
      </c>
      <c r="BW37" s="337" t="str">
        <f>IF(H37&lt;&gt;"",ScoreTable!B42,"")</f>
        <v/>
      </c>
      <c r="BX37" s="339" t="str">
        <f>IF(I37&lt;&gt;"",ScoreTable!$C$10,"")</f>
        <v/>
      </c>
      <c r="BY37" s="338" t="str">
        <f>IF(J37&lt;&gt;"",ScoreTable!$B$12,"")</f>
        <v/>
      </c>
      <c r="BZ37" s="332" t="str">
        <f>IF(K37&lt;&gt;"",ScoreTable!$C$12,"")</f>
        <v/>
      </c>
      <c r="CA37" s="332" t="str">
        <f>IF(L37&lt;&gt;"",ScoreTable!$B$13,"")</f>
        <v/>
      </c>
      <c r="CB37" s="332" t="str">
        <f>IF(M37&lt;&gt;"",ScoreTable!$C$13,"")</f>
        <v/>
      </c>
      <c r="CC37" s="332" t="str">
        <f>IF(N37&lt;&gt;"",ScoreTable!$B$14,"")</f>
        <v/>
      </c>
      <c r="CD37" s="332" t="str">
        <f>IF(O37&lt;&gt;"",ScoreTable!$C$14,"")</f>
        <v/>
      </c>
      <c r="CE37" s="332" t="str">
        <f>IF(P37&lt;&gt;"",ScoreTable!$B$15,"")</f>
        <v/>
      </c>
      <c r="CF37" s="332" t="str">
        <f>IF(Q37&lt;&gt;"",ScoreTable!$C$15,"")</f>
        <v/>
      </c>
      <c r="CG37" s="332" t="str">
        <f>IF(R37&lt;&gt;"",ScoreTable!$B$16,"")</f>
        <v/>
      </c>
      <c r="CH37" s="332" t="str">
        <f>IF(S37&lt;&gt;"",ScoreTable!$C$16,"")</f>
        <v/>
      </c>
      <c r="CI37" s="332" t="str">
        <f>IF(T37&lt;&gt;"",ScoreTable!$B$17,"")</f>
        <v/>
      </c>
      <c r="CJ37" s="332" t="str">
        <f>IF(U37&lt;&gt;"",ScoreTable!$C$17,"")</f>
        <v/>
      </c>
      <c r="CK37" s="332" t="str">
        <f>IF(V37&lt;&gt;"",ScoreTable!$B$18,"")</f>
        <v/>
      </c>
      <c r="CL37" s="332" t="str">
        <f>IF(W37&lt;&gt;"",ScoreTable!$C$18,"")</f>
        <v/>
      </c>
      <c r="CM37" s="332" t="str">
        <f>IF(X37&lt;&gt;"",ScoreTable!$B$19,"")</f>
        <v/>
      </c>
      <c r="CN37" s="332" t="str">
        <f>IF(Y37&lt;&gt;"",ScoreTable!$C$19,"")</f>
        <v/>
      </c>
      <c r="CO37" s="332" t="str">
        <f>IF(Z37&lt;&gt;"",ScoreTable!$B$20,"")</f>
        <v/>
      </c>
      <c r="CP37" s="332" t="str">
        <f>IF(AA37&lt;&gt;"",ScoreTable!$C$20,"")</f>
        <v/>
      </c>
      <c r="CQ37" s="332" t="str">
        <f>IF(AB37&lt;&gt;"",ScoreTable!$B$21,"")</f>
        <v/>
      </c>
      <c r="CR37" s="332" t="str">
        <f>IF(AC37&lt;&gt;"",ScoreTable!$C$21,"")</f>
        <v/>
      </c>
      <c r="CS37" s="332" t="str">
        <f>IF(AD37&lt;&gt;"",ScoreTable!$B$22,"")</f>
        <v/>
      </c>
      <c r="CT37" s="332" t="str">
        <f>IF(AE37&lt;&gt;"",ScoreTable!$C$22,"")</f>
        <v/>
      </c>
      <c r="CU37" s="332" t="str">
        <f>IF(AF37&lt;&gt;"",ScoreTable!$B$23,"")</f>
        <v/>
      </c>
      <c r="CV37" s="332" t="str">
        <f>IF(AG37&lt;&gt;"",ScoreTable!$C$23,"")</f>
        <v/>
      </c>
      <c r="CW37" s="332" t="str">
        <f>IF(AH37&lt;&gt;"",ScoreTable!$B$24,"")</f>
        <v/>
      </c>
      <c r="CX37" s="332" t="str">
        <f>IF(AI37&lt;&gt;"",ScoreTable!$C$24,"")</f>
        <v/>
      </c>
      <c r="CY37" s="332" t="str">
        <f>IF(AJ37&lt;&gt;"",ScoreTable!$B$25,"")</f>
        <v/>
      </c>
      <c r="CZ37" s="332" t="str">
        <f>IF(AK37&lt;&gt;"",ScoreTable!$C$25,"")</f>
        <v/>
      </c>
      <c r="DA37" s="332" t="str">
        <f>IF(AL37&lt;&gt;"",ScoreTable!$B$26,"")</f>
        <v/>
      </c>
      <c r="DB37" s="332" t="str">
        <f>IF(AM37&lt;&gt;"",ScoreTable!$C$26,"")</f>
        <v/>
      </c>
      <c r="DC37" s="332" t="str">
        <f>IF(AN37&lt;&gt;"",ScoreTable!$B$27,"")</f>
        <v/>
      </c>
      <c r="DD37" s="332" t="str">
        <f>IF(AO37&lt;&gt;"",ScoreTable!$C$27,"")</f>
        <v/>
      </c>
      <c r="DE37" s="332" t="str">
        <f>IF(AP37&lt;&gt;"",ScoreTable!$B$28,"")</f>
        <v/>
      </c>
      <c r="DF37" s="332" t="str">
        <f>IF(AQ37&lt;&gt;"",ScoreTable!$C$28,"")</f>
        <v/>
      </c>
      <c r="DG37" s="332" t="str">
        <f>IF(AR37&lt;&gt;"",ScoreTable!$B$29,"")</f>
        <v/>
      </c>
      <c r="DH37" s="332" t="str">
        <f>IF(AS37&lt;&gt;"",ScoreTable!$C$29,"")</f>
        <v/>
      </c>
      <c r="DI37" s="332" t="str">
        <f>IF(AT37&lt;&gt;"",ScoreTable!$B$30,"")</f>
        <v/>
      </c>
      <c r="DJ37" s="332" t="str">
        <f>IF(AU37&lt;&gt;"",ScoreTable!$C$30,"")</f>
        <v/>
      </c>
      <c r="DK37" s="332" t="str">
        <f>IF(AV37&lt;&gt;"",ScoreTable!$B$31,"")</f>
        <v/>
      </c>
      <c r="DL37" s="332" t="str">
        <f>IF(AW37&lt;&gt;"",ScoreTable!$C$31,"")</f>
        <v/>
      </c>
      <c r="DM37" s="332" t="str">
        <f>IF(AX37&lt;&gt;"",ScoreTable!$B$32,"")</f>
        <v/>
      </c>
      <c r="DN37" s="346" t="str">
        <f>IF(AY37&lt;&gt;"",ScoreTable!$C$32,"")</f>
        <v/>
      </c>
      <c r="DO37" s="338" t="str">
        <f>IF(AZ37&lt;&gt;"",ScoreTable!$B$34,"")</f>
        <v/>
      </c>
      <c r="DP37" s="332" t="str">
        <f>IF(BA37&lt;&gt;"",ScoreTable!$C$34,"")</f>
        <v/>
      </c>
      <c r="DQ37" s="332" t="str">
        <f>IF(BB37&lt;&gt;"",ScoreTable!$B$35,"")</f>
        <v/>
      </c>
      <c r="DR37" s="339" t="str">
        <f>IF(BC37&lt;&gt;"",ScoreTable!$C$35,"")</f>
        <v/>
      </c>
      <c r="DS37" s="338" t="str">
        <f>IF(BD37&lt;&gt;"",ScoreTable!$B$37,"")</f>
        <v/>
      </c>
      <c r="DT37" s="332" t="str">
        <f>IF(BE37&lt;&gt;"",ScoreTable!$C$37,"")</f>
        <v/>
      </c>
      <c r="DU37" s="332" t="str">
        <f>IF(BF37&lt;&gt;"",ScoreTable!$B$38,"")</f>
        <v/>
      </c>
      <c r="DV37" s="332" t="str">
        <f>IF(BG37&lt;&gt;"",ScoreTable!$C$38,"")</f>
        <v/>
      </c>
      <c r="DW37" s="332" t="str">
        <f>IF(BH37&lt;&gt;"",ScoreTable!$B$39,"")</f>
        <v/>
      </c>
      <c r="DX37" s="339" t="str">
        <f>IF(BI37&lt;&gt;"",ScoreTable!$C$39,"")</f>
        <v/>
      </c>
      <c r="DY37" s="338" t="str">
        <f>IF(BJ37&lt;&gt;"",ScoreTable!$B$3,"")</f>
        <v/>
      </c>
      <c r="DZ37" s="332" t="str">
        <f>IF(BK37&lt;&gt;"",ScoreTable!$C$3,"")</f>
        <v/>
      </c>
      <c r="EA37" s="332" t="str">
        <f>IF(BL37&lt;&gt;"",ScoreTable!$B$4,"")</f>
        <v/>
      </c>
      <c r="EB37" s="332" t="str">
        <f>IF(BM37&lt;&gt;"",ScoreTable!$C$4,"")</f>
        <v/>
      </c>
      <c r="EC37" s="332" t="str">
        <f>IF(BN37&lt;&gt;"",ScoreTable!$B$5,"")</f>
        <v/>
      </c>
      <c r="ED37" s="332" t="str">
        <f>IF(BO37&lt;&gt;"",ScoreTable!$C$5,"")</f>
        <v/>
      </c>
      <c r="EE37" s="332" t="str">
        <f>IF(BP37&lt;&gt;"",ScoreTable!$B$6,"")</f>
        <v/>
      </c>
      <c r="EF37" s="339" t="str">
        <f>IF(BQ37&lt;&gt;"",ScoreTable!$C$6,"")</f>
        <v/>
      </c>
      <c r="EG37" s="353" t="str">
        <f t="shared" si="28"/>
        <v/>
      </c>
    </row>
    <row r="38" spans="1:137" x14ac:dyDescent="0.2">
      <c r="A38">
        <v>34</v>
      </c>
      <c r="B38" s="328"/>
      <c r="C38" s="336" t="str">
        <f>Section4.c!C38</f>
        <v/>
      </c>
      <c r="D38" s="338"/>
      <c r="E38" s="332"/>
      <c r="F38" s="332"/>
      <c r="G38" s="332"/>
      <c r="H38" s="332"/>
      <c r="I38" s="339"/>
      <c r="J38" s="338"/>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9"/>
      <c r="AZ38" s="338"/>
      <c r="BA38" s="332"/>
      <c r="BB38" s="332"/>
      <c r="BC38" s="346"/>
      <c r="BD38" s="338"/>
      <c r="BE38" s="332"/>
      <c r="BF38" s="332"/>
      <c r="BG38" s="332"/>
      <c r="BH38" s="332"/>
      <c r="BI38" s="339"/>
      <c r="BJ38" s="337"/>
      <c r="BK38" s="332"/>
      <c r="BL38" s="332"/>
      <c r="BM38" s="332"/>
      <c r="BN38" s="332"/>
      <c r="BO38" s="332"/>
      <c r="BP38" s="332"/>
      <c r="BQ38" s="339"/>
      <c r="BR38" s="372"/>
      <c r="BS38" s="338" t="str">
        <f>IF(D38&lt;&gt;"",ScoreTable!$B$8,"")</f>
        <v/>
      </c>
      <c r="BT38" s="332" t="str">
        <f>IF(E38&lt;&gt;"",ScoreTable!$C$8,"")</f>
        <v/>
      </c>
      <c r="BU38" s="337" t="str">
        <f>IF(F38&lt;&gt;"",ScoreTable!B42,"")</f>
        <v/>
      </c>
      <c r="BV38" s="332" t="str">
        <f>IF(G38&lt;&gt;"",ScoreTable!C42,"")</f>
        <v/>
      </c>
      <c r="BW38" s="337" t="str">
        <f>IF(H38&lt;&gt;"",ScoreTable!B43,"")</f>
        <v/>
      </c>
      <c r="BX38" s="339" t="str">
        <f>IF(I38&lt;&gt;"",ScoreTable!$C$10,"")</f>
        <v/>
      </c>
      <c r="BY38" s="338" t="str">
        <f>IF(J38&lt;&gt;"",ScoreTable!$B$12,"")</f>
        <v/>
      </c>
      <c r="BZ38" s="332" t="str">
        <f>IF(K38&lt;&gt;"",ScoreTable!$C$12,"")</f>
        <v/>
      </c>
      <c r="CA38" s="332" t="str">
        <f>IF(L38&lt;&gt;"",ScoreTable!$B$13,"")</f>
        <v/>
      </c>
      <c r="CB38" s="332" t="str">
        <f>IF(M38&lt;&gt;"",ScoreTable!$C$13,"")</f>
        <v/>
      </c>
      <c r="CC38" s="332" t="str">
        <f>IF(N38&lt;&gt;"",ScoreTable!$B$14,"")</f>
        <v/>
      </c>
      <c r="CD38" s="332" t="str">
        <f>IF(O38&lt;&gt;"",ScoreTable!$C$14,"")</f>
        <v/>
      </c>
      <c r="CE38" s="332" t="str">
        <f>IF(P38&lt;&gt;"",ScoreTable!$B$15,"")</f>
        <v/>
      </c>
      <c r="CF38" s="332" t="str">
        <f>IF(Q38&lt;&gt;"",ScoreTable!$C$15,"")</f>
        <v/>
      </c>
      <c r="CG38" s="332" t="str">
        <f>IF(R38&lt;&gt;"",ScoreTable!$B$16,"")</f>
        <v/>
      </c>
      <c r="CH38" s="332" t="str">
        <f>IF(S38&lt;&gt;"",ScoreTable!$C$16,"")</f>
        <v/>
      </c>
      <c r="CI38" s="332" t="str">
        <f>IF(T38&lt;&gt;"",ScoreTable!$B$17,"")</f>
        <v/>
      </c>
      <c r="CJ38" s="332" t="str">
        <f>IF(U38&lt;&gt;"",ScoreTable!$C$17,"")</f>
        <v/>
      </c>
      <c r="CK38" s="332" t="str">
        <f>IF(V38&lt;&gt;"",ScoreTable!$B$18,"")</f>
        <v/>
      </c>
      <c r="CL38" s="332" t="str">
        <f>IF(W38&lt;&gt;"",ScoreTable!$C$18,"")</f>
        <v/>
      </c>
      <c r="CM38" s="332" t="str">
        <f>IF(X38&lt;&gt;"",ScoreTable!$B$19,"")</f>
        <v/>
      </c>
      <c r="CN38" s="332" t="str">
        <f>IF(Y38&lt;&gt;"",ScoreTable!$C$19,"")</f>
        <v/>
      </c>
      <c r="CO38" s="332" t="str">
        <f>IF(Z38&lt;&gt;"",ScoreTable!$B$20,"")</f>
        <v/>
      </c>
      <c r="CP38" s="332" t="str">
        <f>IF(AA38&lt;&gt;"",ScoreTable!$C$20,"")</f>
        <v/>
      </c>
      <c r="CQ38" s="332" t="str">
        <f>IF(AB38&lt;&gt;"",ScoreTable!$B$21,"")</f>
        <v/>
      </c>
      <c r="CR38" s="332" t="str">
        <f>IF(AC38&lt;&gt;"",ScoreTable!$C$21,"")</f>
        <v/>
      </c>
      <c r="CS38" s="332" t="str">
        <f>IF(AD38&lt;&gt;"",ScoreTable!$B$22,"")</f>
        <v/>
      </c>
      <c r="CT38" s="332" t="str">
        <f>IF(AE38&lt;&gt;"",ScoreTable!$C$22,"")</f>
        <v/>
      </c>
      <c r="CU38" s="332" t="str">
        <f>IF(AF38&lt;&gt;"",ScoreTable!$B$23,"")</f>
        <v/>
      </c>
      <c r="CV38" s="332" t="str">
        <f>IF(AG38&lt;&gt;"",ScoreTable!$C$23,"")</f>
        <v/>
      </c>
      <c r="CW38" s="332" t="str">
        <f>IF(AH38&lt;&gt;"",ScoreTable!$B$24,"")</f>
        <v/>
      </c>
      <c r="CX38" s="332" t="str">
        <f>IF(AI38&lt;&gt;"",ScoreTable!$C$24,"")</f>
        <v/>
      </c>
      <c r="CY38" s="332" t="str">
        <f>IF(AJ38&lt;&gt;"",ScoreTable!$B$25,"")</f>
        <v/>
      </c>
      <c r="CZ38" s="332" t="str">
        <f>IF(AK38&lt;&gt;"",ScoreTable!$C$25,"")</f>
        <v/>
      </c>
      <c r="DA38" s="332" t="str">
        <f>IF(AL38&lt;&gt;"",ScoreTable!$B$26,"")</f>
        <v/>
      </c>
      <c r="DB38" s="332" t="str">
        <f>IF(AM38&lt;&gt;"",ScoreTable!$C$26,"")</f>
        <v/>
      </c>
      <c r="DC38" s="332" t="str">
        <f>IF(AN38&lt;&gt;"",ScoreTable!$B$27,"")</f>
        <v/>
      </c>
      <c r="DD38" s="332" t="str">
        <f>IF(AO38&lt;&gt;"",ScoreTable!$C$27,"")</f>
        <v/>
      </c>
      <c r="DE38" s="332" t="str">
        <f>IF(AP38&lt;&gt;"",ScoreTable!$B$28,"")</f>
        <v/>
      </c>
      <c r="DF38" s="332" t="str">
        <f>IF(AQ38&lt;&gt;"",ScoreTable!$C$28,"")</f>
        <v/>
      </c>
      <c r="DG38" s="332" t="str">
        <f>IF(AR38&lt;&gt;"",ScoreTable!$B$29,"")</f>
        <v/>
      </c>
      <c r="DH38" s="332" t="str">
        <f>IF(AS38&lt;&gt;"",ScoreTable!$C$29,"")</f>
        <v/>
      </c>
      <c r="DI38" s="332" t="str">
        <f>IF(AT38&lt;&gt;"",ScoreTable!$B$30,"")</f>
        <v/>
      </c>
      <c r="DJ38" s="332" t="str">
        <f>IF(AU38&lt;&gt;"",ScoreTable!$C$30,"")</f>
        <v/>
      </c>
      <c r="DK38" s="332" t="str">
        <f>IF(AV38&lt;&gt;"",ScoreTable!$B$31,"")</f>
        <v/>
      </c>
      <c r="DL38" s="332" t="str">
        <f>IF(AW38&lt;&gt;"",ScoreTable!$C$31,"")</f>
        <v/>
      </c>
      <c r="DM38" s="332" t="str">
        <f>IF(AX38&lt;&gt;"",ScoreTable!$B$32,"")</f>
        <v/>
      </c>
      <c r="DN38" s="346" t="str">
        <f>IF(AY38&lt;&gt;"",ScoreTable!$C$32,"")</f>
        <v/>
      </c>
      <c r="DO38" s="338" t="str">
        <f>IF(AZ38&lt;&gt;"",ScoreTable!$B$34,"")</f>
        <v/>
      </c>
      <c r="DP38" s="332" t="str">
        <f>IF(BA38&lt;&gt;"",ScoreTable!$C$34,"")</f>
        <v/>
      </c>
      <c r="DQ38" s="332" t="str">
        <f>IF(BB38&lt;&gt;"",ScoreTable!$B$35,"")</f>
        <v/>
      </c>
      <c r="DR38" s="339" t="str">
        <f>IF(BC38&lt;&gt;"",ScoreTable!$C$35,"")</f>
        <v/>
      </c>
      <c r="DS38" s="338" t="str">
        <f>IF(BD38&lt;&gt;"",ScoreTable!$B$37,"")</f>
        <v/>
      </c>
      <c r="DT38" s="332" t="str">
        <f>IF(BE38&lt;&gt;"",ScoreTable!$C$37,"")</f>
        <v/>
      </c>
      <c r="DU38" s="332" t="str">
        <f>IF(BF38&lt;&gt;"",ScoreTable!$B$38,"")</f>
        <v/>
      </c>
      <c r="DV38" s="332" t="str">
        <f>IF(BG38&lt;&gt;"",ScoreTable!$C$38,"")</f>
        <v/>
      </c>
      <c r="DW38" s="332" t="str">
        <f>IF(BH38&lt;&gt;"",ScoreTable!$B$39,"")</f>
        <v/>
      </c>
      <c r="DX38" s="339" t="str">
        <f>IF(BI38&lt;&gt;"",ScoreTable!$C$39,"")</f>
        <v/>
      </c>
      <c r="DY38" s="338" t="str">
        <f>IF(BJ38&lt;&gt;"",ScoreTable!$B$3,"")</f>
        <v/>
      </c>
      <c r="DZ38" s="332" t="str">
        <f>IF(BK38&lt;&gt;"",ScoreTable!$C$3,"")</f>
        <v/>
      </c>
      <c r="EA38" s="332" t="str">
        <f>IF(BL38&lt;&gt;"",ScoreTable!$B$4,"")</f>
        <v/>
      </c>
      <c r="EB38" s="332" t="str">
        <f>IF(BM38&lt;&gt;"",ScoreTable!$C$4,"")</f>
        <v/>
      </c>
      <c r="EC38" s="332" t="str">
        <f>IF(BN38&lt;&gt;"",ScoreTable!$B$5,"")</f>
        <v/>
      </c>
      <c r="ED38" s="332" t="str">
        <f>IF(BO38&lt;&gt;"",ScoreTable!$C$5,"")</f>
        <v/>
      </c>
      <c r="EE38" s="332" t="str">
        <f>IF(BP38&lt;&gt;"",ScoreTable!$B$6,"")</f>
        <v/>
      </c>
      <c r="EF38" s="339" t="str">
        <f>IF(BQ38&lt;&gt;"",ScoreTable!$C$6,"")</f>
        <v/>
      </c>
      <c r="EG38" s="353" t="str">
        <f t="shared" si="28"/>
        <v/>
      </c>
    </row>
    <row r="39" spans="1:137" x14ac:dyDescent="0.2">
      <c r="A39">
        <v>35</v>
      </c>
      <c r="B39" s="328"/>
      <c r="C39" s="336" t="str">
        <f>Section4.c!C39</f>
        <v/>
      </c>
      <c r="D39" s="338"/>
      <c r="E39" s="332"/>
      <c r="F39" s="332"/>
      <c r="G39" s="332"/>
      <c r="H39" s="332"/>
      <c r="I39" s="339"/>
      <c r="J39" s="338"/>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9"/>
      <c r="AZ39" s="338"/>
      <c r="BA39" s="332"/>
      <c r="BB39" s="332"/>
      <c r="BC39" s="346"/>
      <c r="BD39" s="338"/>
      <c r="BE39" s="332"/>
      <c r="BF39" s="332"/>
      <c r="BG39" s="332"/>
      <c r="BH39" s="332"/>
      <c r="BI39" s="339"/>
      <c r="BJ39" s="337"/>
      <c r="BK39" s="332"/>
      <c r="BL39" s="332"/>
      <c r="BM39" s="332"/>
      <c r="BN39" s="332"/>
      <c r="BO39" s="332"/>
      <c r="BP39" s="332"/>
      <c r="BQ39" s="339"/>
      <c r="BR39" s="372"/>
      <c r="BS39" s="338" t="str">
        <f>IF(D39&lt;&gt;"",ScoreTable!$B$8,"")</f>
        <v/>
      </c>
      <c r="BT39" s="332" t="str">
        <f>IF(E39&lt;&gt;"",ScoreTable!$C$8,"")</f>
        <v/>
      </c>
      <c r="BU39" s="337" t="str">
        <f>IF(F39&lt;&gt;"",ScoreTable!B43,"")</f>
        <v/>
      </c>
      <c r="BV39" s="332" t="str">
        <f>IF(G39&lt;&gt;"",ScoreTable!C43,"")</f>
        <v/>
      </c>
      <c r="BW39" s="337" t="str">
        <f>IF(H39&lt;&gt;"",ScoreTable!B44,"")</f>
        <v/>
      </c>
      <c r="BX39" s="339" t="str">
        <f>IF(I39&lt;&gt;"",ScoreTable!$C$10,"")</f>
        <v/>
      </c>
      <c r="BY39" s="338" t="str">
        <f>IF(J39&lt;&gt;"",ScoreTable!$B$12,"")</f>
        <v/>
      </c>
      <c r="BZ39" s="332" t="str">
        <f>IF(K39&lt;&gt;"",ScoreTable!$C$12,"")</f>
        <v/>
      </c>
      <c r="CA39" s="332" t="str">
        <f>IF(L39&lt;&gt;"",ScoreTable!$B$13,"")</f>
        <v/>
      </c>
      <c r="CB39" s="332" t="str">
        <f>IF(M39&lt;&gt;"",ScoreTable!$C$13,"")</f>
        <v/>
      </c>
      <c r="CC39" s="332" t="str">
        <f>IF(N39&lt;&gt;"",ScoreTable!$B$14,"")</f>
        <v/>
      </c>
      <c r="CD39" s="332" t="str">
        <f>IF(O39&lt;&gt;"",ScoreTable!$C$14,"")</f>
        <v/>
      </c>
      <c r="CE39" s="332" t="str">
        <f>IF(P39&lt;&gt;"",ScoreTable!$B$15,"")</f>
        <v/>
      </c>
      <c r="CF39" s="332" t="str">
        <f>IF(Q39&lt;&gt;"",ScoreTable!$C$15,"")</f>
        <v/>
      </c>
      <c r="CG39" s="332" t="str">
        <f>IF(R39&lt;&gt;"",ScoreTable!$B$16,"")</f>
        <v/>
      </c>
      <c r="CH39" s="332" t="str">
        <f>IF(S39&lt;&gt;"",ScoreTable!$C$16,"")</f>
        <v/>
      </c>
      <c r="CI39" s="332" t="str">
        <f>IF(T39&lt;&gt;"",ScoreTable!$B$17,"")</f>
        <v/>
      </c>
      <c r="CJ39" s="332" t="str">
        <f>IF(U39&lt;&gt;"",ScoreTable!$C$17,"")</f>
        <v/>
      </c>
      <c r="CK39" s="332" t="str">
        <f>IF(V39&lt;&gt;"",ScoreTable!$B$18,"")</f>
        <v/>
      </c>
      <c r="CL39" s="332" t="str">
        <f>IF(W39&lt;&gt;"",ScoreTable!$C$18,"")</f>
        <v/>
      </c>
      <c r="CM39" s="332" t="str">
        <f>IF(X39&lt;&gt;"",ScoreTable!$B$19,"")</f>
        <v/>
      </c>
      <c r="CN39" s="332" t="str">
        <f>IF(Y39&lt;&gt;"",ScoreTable!$C$19,"")</f>
        <v/>
      </c>
      <c r="CO39" s="332" t="str">
        <f>IF(Z39&lt;&gt;"",ScoreTable!$B$20,"")</f>
        <v/>
      </c>
      <c r="CP39" s="332" t="str">
        <f>IF(AA39&lt;&gt;"",ScoreTable!$C$20,"")</f>
        <v/>
      </c>
      <c r="CQ39" s="332" t="str">
        <f>IF(AB39&lt;&gt;"",ScoreTable!$B$21,"")</f>
        <v/>
      </c>
      <c r="CR39" s="332" t="str">
        <f>IF(AC39&lt;&gt;"",ScoreTable!$C$21,"")</f>
        <v/>
      </c>
      <c r="CS39" s="332" t="str">
        <f>IF(AD39&lt;&gt;"",ScoreTable!$B$22,"")</f>
        <v/>
      </c>
      <c r="CT39" s="332" t="str">
        <f>IF(AE39&lt;&gt;"",ScoreTable!$C$22,"")</f>
        <v/>
      </c>
      <c r="CU39" s="332" t="str">
        <f>IF(AF39&lt;&gt;"",ScoreTable!$B$23,"")</f>
        <v/>
      </c>
      <c r="CV39" s="332" t="str">
        <f>IF(AG39&lt;&gt;"",ScoreTable!$C$23,"")</f>
        <v/>
      </c>
      <c r="CW39" s="332" t="str">
        <f>IF(AH39&lt;&gt;"",ScoreTable!$B$24,"")</f>
        <v/>
      </c>
      <c r="CX39" s="332" t="str">
        <f>IF(AI39&lt;&gt;"",ScoreTable!$C$24,"")</f>
        <v/>
      </c>
      <c r="CY39" s="332" t="str">
        <f>IF(AJ39&lt;&gt;"",ScoreTable!$B$25,"")</f>
        <v/>
      </c>
      <c r="CZ39" s="332" t="str">
        <f>IF(AK39&lt;&gt;"",ScoreTable!$C$25,"")</f>
        <v/>
      </c>
      <c r="DA39" s="332" t="str">
        <f>IF(AL39&lt;&gt;"",ScoreTable!$B$26,"")</f>
        <v/>
      </c>
      <c r="DB39" s="332" t="str">
        <f>IF(AM39&lt;&gt;"",ScoreTable!$C$26,"")</f>
        <v/>
      </c>
      <c r="DC39" s="332" t="str">
        <f>IF(AN39&lt;&gt;"",ScoreTable!$B$27,"")</f>
        <v/>
      </c>
      <c r="DD39" s="332" t="str">
        <f>IF(AO39&lt;&gt;"",ScoreTable!$C$27,"")</f>
        <v/>
      </c>
      <c r="DE39" s="332" t="str">
        <f>IF(AP39&lt;&gt;"",ScoreTable!$B$28,"")</f>
        <v/>
      </c>
      <c r="DF39" s="332" t="str">
        <f>IF(AQ39&lt;&gt;"",ScoreTable!$C$28,"")</f>
        <v/>
      </c>
      <c r="DG39" s="332" t="str">
        <f>IF(AR39&lt;&gt;"",ScoreTable!$B$29,"")</f>
        <v/>
      </c>
      <c r="DH39" s="332" t="str">
        <f>IF(AS39&lt;&gt;"",ScoreTable!$C$29,"")</f>
        <v/>
      </c>
      <c r="DI39" s="332" t="str">
        <f>IF(AT39&lt;&gt;"",ScoreTable!$B$30,"")</f>
        <v/>
      </c>
      <c r="DJ39" s="332" t="str">
        <f>IF(AU39&lt;&gt;"",ScoreTable!$C$30,"")</f>
        <v/>
      </c>
      <c r="DK39" s="332" t="str">
        <f>IF(AV39&lt;&gt;"",ScoreTable!$B$31,"")</f>
        <v/>
      </c>
      <c r="DL39" s="332" t="str">
        <f>IF(AW39&lt;&gt;"",ScoreTable!$C$31,"")</f>
        <v/>
      </c>
      <c r="DM39" s="332" t="str">
        <f>IF(AX39&lt;&gt;"",ScoreTable!$B$32,"")</f>
        <v/>
      </c>
      <c r="DN39" s="346" t="str">
        <f>IF(AY39&lt;&gt;"",ScoreTable!$C$32,"")</f>
        <v/>
      </c>
      <c r="DO39" s="338" t="str">
        <f>IF(AZ39&lt;&gt;"",ScoreTable!$B$34,"")</f>
        <v/>
      </c>
      <c r="DP39" s="332" t="str">
        <f>IF(BA39&lt;&gt;"",ScoreTable!$C$34,"")</f>
        <v/>
      </c>
      <c r="DQ39" s="332" t="str">
        <f>IF(BB39&lt;&gt;"",ScoreTable!$B$35,"")</f>
        <v/>
      </c>
      <c r="DR39" s="339" t="str">
        <f>IF(BC39&lt;&gt;"",ScoreTable!$C$35,"")</f>
        <v/>
      </c>
      <c r="DS39" s="338" t="str">
        <f>IF(BD39&lt;&gt;"",ScoreTable!$B$37,"")</f>
        <v/>
      </c>
      <c r="DT39" s="332" t="str">
        <f>IF(BE39&lt;&gt;"",ScoreTable!$C$37,"")</f>
        <v/>
      </c>
      <c r="DU39" s="332" t="str">
        <f>IF(BF39&lt;&gt;"",ScoreTable!$B$38,"")</f>
        <v/>
      </c>
      <c r="DV39" s="332" t="str">
        <f>IF(BG39&lt;&gt;"",ScoreTable!$C$38,"")</f>
        <v/>
      </c>
      <c r="DW39" s="332" t="str">
        <f>IF(BH39&lt;&gt;"",ScoreTable!$B$39,"")</f>
        <v/>
      </c>
      <c r="DX39" s="339" t="str">
        <f>IF(BI39&lt;&gt;"",ScoreTable!$C$39,"")</f>
        <v/>
      </c>
      <c r="DY39" s="338" t="str">
        <f>IF(BJ39&lt;&gt;"",ScoreTable!$B$3,"")</f>
        <v/>
      </c>
      <c r="DZ39" s="332" t="str">
        <f>IF(BK39&lt;&gt;"",ScoreTable!$C$3,"")</f>
        <v/>
      </c>
      <c r="EA39" s="332" t="str">
        <f>IF(BL39&lt;&gt;"",ScoreTable!$B$4,"")</f>
        <v/>
      </c>
      <c r="EB39" s="332" t="str">
        <f>IF(BM39&lt;&gt;"",ScoreTable!$C$4,"")</f>
        <v/>
      </c>
      <c r="EC39" s="332" t="str">
        <f>IF(BN39&lt;&gt;"",ScoreTable!$B$5,"")</f>
        <v/>
      </c>
      <c r="ED39" s="332" t="str">
        <f>IF(BO39&lt;&gt;"",ScoreTable!$C$5,"")</f>
        <v/>
      </c>
      <c r="EE39" s="332" t="str">
        <f>IF(BP39&lt;&gt;"",ScoreTable!$B$6,"")</f>
        <v/>
      </c>
      <c r="EF39" s="339" t="str">
        <f>IF(BQ39&lt;&gt;"",ScoreTable!$C$6,"")</f>
        <v/>
      </c>
      <c r="EG39" s="353" t="str">
        <f t="shared" si="28"/>
        <v/>
      </c>
    </row>
    <row r="40" spans="1:137" x14ac:dyDescent="0.2">
      <c r="A40">
        <v>36</v>
      </c>
      <c r="B40" s="328"/>
      <c r="C40" s="336" t="str">
        <f>Section4.c!C40</f>
        <v/>
      </c>
      <c r="D40" s="338"/>
      <c r="E40" s="332"/>
      <c r="F40" s="332"/>
      <c r="G40" s="332"/>
      <c r="H40" s="332"/>
      <c r="I40" s="339"/>
      <c r="J40" s="338"/>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9"/>
      <c r="AZ40" s="338"/>
      <c r="BA40" s="332"/>
      <c r="BB40" s="332"/>
      <c r="BC40" s="346"/>
      <c r="BD40" s="338"/>
      <c r="BE40" s="332"/>
      <c r="BF40" s="332"/>
      <c r="BG40" s="332"/>
      <c r="BH40" s="332"/>
      <c r="BI40" s="339"/>
      <c r="BJ40" s="337"/>
      <c r="BK40" s="332"/>
      <c r="BL40" s="332"/>
      <c r="BM40" s="332"/>
      <c r="BN40" s="332"/>
      <c r="BO40" s="332"/>
      <c r="BP40" s="332"/>
      <c r="BQ40" s="339"/>
      <c r="BR40" s="372"/>
      <c r="BS40" s="338" t="str">
        <f>IF(D40&lt;&gt;"",ScoreTable!$B$8,"")</f>
        <v/>
      </c>
      <c r="BT40" s="332" t="str">
        <f>IF(E40&lt;&gt;"",ScoreTable!$C$8,"")</f>
        <v/>
      </c>
      <c r="BU40" s="337" t="str">
        <f>IF(F40&lt;&gt;"",ScoreTable!B44,"")</f>
        <v/>
      </c>
      <c r="BV40" s="332" t="str">
        <f>IF(G40&lt;&gt;"",ScoreTable!C44,"")</f>
        <v/>
      </c>
      <c r="BW40" s="337" t="str">
        <f>IF(H40&lt;&gt;"",ScoreTable!B45,"")</f>
        <v/>
      </c>
      <c r="BX40" s="339" t="str">
        <f>IF(I40&lt;&gt;"",ScoreTable!$C$10,"")</f>
        <v/>
      </c>
      <c r="BY40" s="338" t="str">
        <f>IF(J40&lt;&gt;"",ScoreTable!$B$12,"")</f>
        <v/>
      </c>
      <c r="BZ40" s="332" t="str">
        <f>IF(K40&lt;&gt;"",ScoreTable!$C$12,"")</f>
        <v/>
      </c>
      <c r="CA40" s="332" t="str">
        <f>IF(L40&lt;&gt;"",ScoreTable!$B$13,"")</f>
        <v/>
      </c>
      <c r="CB40" s="332" t="str">
        <f>IF(M40&lt;&gt;"",ScoreTable!$C$13,"")</f>
        <v/>
      </c>
      <c r="CC40" s="332" t="str">
        <f>IF(N40&lt;&gt;"",ScoreTable!$B$14,"")</f>
        <v/>
      </c>
      <c r="CD40" s="332" t="str">
        <f>IF(O40&lt;&gt;"",ScoreTable!$C$14,"")</f>
        <v/>
      </c>
      <c r="CE40" s="332" t="str">
        <f>IF(P40&lt;&gt;"",ScoreTable!$B$15,"")</f>
        <v/>
      </c>
      <c r="CF40" s="332" t="str">
        <f>IF(Q40&lt;&gt;"",ScoreTable!$C$15,"")</f>
        <v/>
      </c>
      <c r="CG40" s="332" t="str">
        <f>IF(R40&lt;&gt;"",ScoreTable!$B$16,"")</f>
        <v/>
      </c>
      <c r="CH40" s="332" t="str">
        <f>IF(S40&lt;&gt;"",ScoreTable!$C$16,"")</f>
        <v/>
      </c>
      <c r="CI40" s="332" t="str">
        <f>IF(T40&lt;&gt;"",ScoreTable!$B$17,"")</f>
        <v/>
      </c>
      <c r="CJ40" s="332" t="str">
        <f>IF(U40&lt;&gt;"",ScoreTable!$C$17,"")</f>
        <v/>
      </c>
      <c r="CK40" s="332" t="str">
        <f>IF(V40&lt;&gt;"",ScoreTable!$B$18,"")</f>
        <v/>
      </c>
      <c r="CL40" s="332" t="str">
        <f>IF(W40&lt;&gt;"",ScoreTable!$C$18,"")</f>
        <v/>
      </c>
      <c r="CM40" s="332" t="str">
        <f>IF(X40&lt;&gt;"",ScoreTable!$B$19,"")</f>
        <v/>
      </c>
      <c r="CN40" s="332" t="str">
        <f>IF(Y40&lt;&gt;"",ScoreTable!$C$19,"")</f>
        <v/>
      </c>
      <c r="CO40" s="332" t="str">
        <f>IF(Z40&lt;&gt;"",ScoreTable!$B$20,"")</f>
        <v/>
      </c>
      <c r="CP40" s="332" t="str">
        <f>IF(AA40&lt;&gt;"",ScoreTable!$C$20,"")</f>
        <v/>
      </c>
      <c r="CQ40" s="332" t="str">
        <f>IF(AB40&lt;&gt;"",ScoreTable!$B$21,"")</f>
        <v/>
      </c>
      <c r="CR40" s="332" t="str">
        <f>IF(AC40&lt;&gt;"",ScoreTable!$C$21,"")</f>
        <v/>
      </c>
      <c r="CS40" s="332" t="str">
        <f>IF(AD40&lt;&gt;"",ScoreTable!$B$22,"")</f>
        <v/>
      </c>
      <c r="CT40" s="332" t="str">
        <f>IF(AE40&lt;&gt;"",ScoreTable!$C$22,"")</f>
        <v/>
      </c>
      <c r="CU40" s="332" t="str">
        <f>IF(AF40&lt;&gt;"",ScoreTable!$B$23,"")</f>
        <v/>
      </c>
      <c r="CV40" s="332" t="str">
        <f>IF(AG40&lt;&gt;"",ScoreTable!$C$23,"")</f>
        <v/>
      </c>
      <c r="CW40" s="332" t="str">
        <f>IF(AH40&lt;&gt;"",ScoreTable!$B$24,"")</f>
        <v/>
      </c>
      <c r="CX40" s="332" t="str">
        <f>IF(AI40&lt;&gt;"",ScoreTable!$C$24,"")</f>
        <v/>
      </c>
      <c r="CY40" s="332" t="str">
        <f>IF(AJ40&lt;&gt;"",ScoreTable!$B$25,"")</f>
        <v/>
      </c>
      <c r="CZ40" s="332" t="str">
        <f>IF(AK40&lt;&gt;"",ScoreTable!$C$25,"")</f>
        <v/>
      </c>
      <c r="DA40" s="332" t="str">
        <f>IF(AL40&lt;&gt;"",ScoreTable!$B$26,"")</f>
        <v/>
      </c>
      <c r="DB40" s="332" t="str">
        <f>IF(AM40&lt;&gt;"",ScoreTable!$C$26,"")</f>
        <v/>
      </c>
      <c r="DC40" s="332" t="str">
        <f>IF(AN40&lt;&gt;"",ScoreTable!$B$27,"")</f>
        <v/>
      </c>
      <c r="DD40" s="332" t="str">
        <f>IF(AO40&lt;&gt;"",ScoreTable!$C$27,"")</f>
        <v/>
      </c>
      <c r="DE40" s="332" t="str">
        <f>IF(AP40&lt;&gt;"",ScoreTable!$B$28,"")</f>
        <v/>
      </c>
      <c r="DF40" s="332" t="str">
        <f>IF(AQ40&lt;&gt;"",ScoreTable!$C$28,"")</f>
        <v/>
      </c>
      <c r="DG40" s="332" t="str">
        <f>IF(AR40&lt;&gt;"",ScoreTable!$B$29,"")</f>
        <v/>
      </c>
      <c r="DH40" s="332" t="str">
        <f>IF(AS40&lt;&gt;"",ScoreTable!$C$29,"")</f>
        <v/>
      </c>
      <c r="DI40" s="332" t="str">
        <f>IF(AT40&lt;&gt;"",ScoreTable!$B$30,"")</f>
        <v/>
      </c>
      <c r="DJ40" s="332" t="str">
        <f>IF(AU40&lt;&gt;"",ScoreTable!$C$30,"")</f>
        <v/>
      </c>
      <c r="DK40" s="332" t="str">
        <f>IF(AV40&lt;&gt;"",ScoreTable!$B$31,"")</f>
        <v/>
      </c>
      <c r="DL40" s="332" t="str">
        <f>IF(AW40&lt;&gt;"",ScoreTable!$C$31,"")</f>
        <v/>
      </c>
      <c r="DM40" s="332" t="str">
        <f>IF(AX40&lt;&gt;"",ScoreTable!$B$32,"")</f>
        <v/>
      </c>
      <c r="DN40" s="346" t="str">
        <f>IF(AY40&lt;&gt;"",ScoreTable!$C$32,"")</f>
        <v/>
      </c>
      <c r="DO40" s="338" t="str">
        <f>IF(AZ40&lt;&gt;"",ScoreTable!$B$34,"")</f>
        <v/>
      </c>
      <c r="DP40" s="332" t="str">
        <f>IF(BA40&lt;&gt;"",ScoreTable!$C$34,"")</f>
        <v/>
      </c>
      <c r="DQ40" s="332" t="str">
        <f>IF(BB40&lt;&gt;"",ScoreTable!$B$35,"")</f>
        <v/>
      </c>
      <c r="DR40" s="339" t="str">
        <f>IF(BC40&lt;&gt;"",ScoreTable!$C$35,"")</f>
        <v/>
      </c>
      <c r="DS40" s="338" t="str">
        <f>IF(BD40&lt;&gt;"",ScoreTable!$B$37,"")</f>
        <v/>
      </c>
      <c r="DT40" s="332" t="str">
        <f>IF(BE40&lt;&gt;"",ScoreTable!$C$37,"")</f>
        <v/>
      </c>
      <c r="DU40" s="332" t="str">
        <f>IF(BF40&lt;&gt;"",ScoreTable!$B$38,"")</f>
        <v/>
      </c>
      <c r="DV40" s="332" t="str">
        <f>IF(BG40&lt;&gt;"",ScoreTable!$C$38,"")</f>
        <v/>
      </c>
      <c r="DW40" s="332" t="str">
        <f>IF(BH40&lt;&gt;"",ScoreTable!$B$39,"")</f>
        <v/>
      </c>
      <c r="DX40" s="339" t="str">
        <f>IF(BI40&lt;&gt;"",ScoreTable!$C$39,"")</f>
        <v/>
      </c>
      <c r="DY40" s="338" t="str">
        <f>IF(BJ40&lt;&gt;"",ScoreTable!$B$3,"")</f>
        <v/>
      </c>
      <c r="DZ40" s="332" t="str">
        <f>IF(BK40&lt;&gt;"",ScoreTable!$C$3,"")</f>
        <v/>
      </c>
      <c r="EA40" s="332" t="str">
        <f>IF(BL40&lt;&gt;"",ScoreTable!$B$4,"")</f>
        <v/>
      </c>
      <c r="EB40" s="332" t="str">
        <f>IF(BM40&lt;&gt;"",ScoreTable!$C$4,"")</f>
        <v/>
      </c>
      <c r="EC40" s="332" t="str">
        <f>IF(BN40&lt;&gt;"",ScoreTable!$B$5,"")</f>
        <v/>
      </c>
      <c r="ED40" s="332" t="str">
        <f>IF(BO40&lt;&gt;"",ScoreTable!$C$5,"")</f>
        <v/>
      </c>
      <c r="EE40" s="332" t="str">
        <f>IF(BP40&lt;&gt;"",ScoreTable!$B$6,"")</f>
        <v/>
      </c>
      <c r="EF40" s="339" t="str">
        <f>IF(BQ40&lt;&gt;"",ScoreTable!$C$6,"")</f>
        <v/>
      </c>
      <c r="EG40" s="353" t="str">
        <f t="shared" si="28"/>
        <v/>
      </c>
    </row>
    <row r="41" spans="1:137" x14ac:dyDescent="0.2">
      <c r="A41">
        <v>37</v>
      </c>
      <c r="B41" s="328"/>
      <c r="C41" s="336" t="str">
        <f>Section4.c!C41</f>
        <v/>
      </c>
      <c r="D41" s="338"/>
      <c r="E41" s="332"/>
      <c r="F41" s="332"/>
      <c r="G41" s="332"/>
      <c r="H41" s="332"/>
      <c r="I41" s="339"/>
      <c r="J41" s="338"/>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9"/>
      <c r="AZ41" s="338"/>
      <c r="BA41" s="332"/>
      <c r="BB41" s="332"/>
      <c r="BC41" s="346"/>
      <c r="BD41" s="338"/>
      <c r="BE41" s="332"/>
      <c r="BF41" s="332"/>
      <c r="BG41" s="332"/>
      <c r="BH41" s="332"/>
      <c r="BI41" s="339"/>
      <c r="BJ41" s="337"/>
      <c r="BK41" s="332"/>
      <c r="BL41" s="332"/>
      <c r="BM41" s="332"/>
      <c r="BN41" s="332"/>
      <c r="BO41" s="332"/>
      <c r="BP41" s="332"/>
      <c r="BQ41" s="339"/>
      <c r="BR41" s="372"/>
      <c r="BS41" s="338" t="str">
        <f>IF(D41&lt;&gt;"",ScoreTable!$B$8,"")</f>
        <v/>
      </c>
      <c r="BT41" s="332" t="str">
        <f>IF(E41&lt;&gt;"",ScoreTable!$C$8,"")</f>
        <v/>
      </c>
      <c r="BU41" s="337" t="str">
        <f>IF(F41&lt;&gt;"",ScoreTable!B45,"")</f>
        <v/>
      </c>
      <c r="BV41" s="332" t="str">
        <f>IF(G41&lt;&gt;"",ScoreTable!C45,"")</f>
        <v/>
      </c>
      <c r="BW41" s="337" t="str">
        <f>IF(H41&lt;&gt;"",ScoreTable!B46,"")</f>
        <v/>
      </c>
      <c r="BX41" s="339" t="str">
        <f>IF(I41&lt;&gt;"",ScoreTable!$C$10,"")</f>
        <v/>
      </c>
      <c r="BY41" s="338" t="str">
        <f>IF(J41&lt;&gt;"",ScoreTable!$B$12,"")</f>
        <v/>
      </c>
      <c r="BZ41" s="332" t="str">
        <f>IF(K41&lt;&gt;"",ScoreTable!$C$12,"")</f>
        <v/>
      </c>
      <c r="CA41" s="332" t="str">
        <f>IF(L41&lt;&gt;"",ScoreTable!$B$13,"")</f>
        <v/>
      </c>
      <c r="CB41" s="332" t="str">
        <f>IF(M41&lt;&gt;"",ScoreTable!$C$13,"")</f>
        <v/>
      </c>
      <c r="CC41" s="332" t="str">
        <f>IF(N41&lt;&gt;"",ScoreTable!$B$14,"")</f>
        <v/>
      </c>
      <c r="CD41" s="332" t="str">
        <f>IF(O41&lt;&gt;"",ScoreTable!$C$14,"")</f>
        <v/>
      </c>
      <c r="CE41" s="332" t="str">
        <f>IF(P41&lt;&gt;"",ScoreTable!$B$15,"")</f>
        <v/>
      </c>
      <c r="CF41" s="332" t="str">
        <f>IF(Q41&lt;&gt;"",ScoreTable!$C$15,"")</f>
        <v/>
      </c>
      <c r="CG41" s="332" t="str">
        <f>IF(R41&lt;&gt;"",ScoreTable!$B$16,"")</f>
        <v/>
      </c>
      <c r="CH41" s="332" t="str">
        <f>IF(S41&lt;&gt;"",ScoreTable!$C$16,"")</f>
        <v/>
      </c>
      <c r="CI41" s="332" t="str">
        <f>IF(T41&lt;&gt;"",ScoreTable!$B$17,"")</f>
        <v/>
      </c>
      <c r="CJ41" s="332" t="str">
        <f>IF(U41&lt;&gt;"",ScoreTable!$C$17,"")</f>
        <v/>
      </c>
      <c r="CK41" s="332" t="str">
        <f>IF(V41&lt;&gt;"",ScoreTable!$B$18,"")</f>
        <v/>
      </c>
      <c r="CL41" s="332" t="str">
        <f>IF(W41&lt;&gt;"",ScoreTable!$C$18,"")</f>
        <v/>
      </c>
      <c r="CM41" s="332" t="str">
        <f>IF(X41&lt;&gt;"",ScoreTable!$B$19,"")</f>
        <v/>
      </c>
      <c r="CN41" s="332" t="str">
        <f>IF(Y41&lt;&gt;"",ScoreTable!$C$19,"")</f>
        <v/>
      </c>
      <c r="CO41" s="332" t="str">
        <f>IF(Z41&lt;&gt;"",ScoreTable!$B$20,"")</f>
        <v/>
      </c>
      <c r="CP41" s="332" t="str">
        <f>IF(AA41&lt;&gt;"",ScoreTable!$C$20,"")</f>
        <v/>
      </c>
      <c r="CQ41" s="332" t="str">
        <f>IF(AB41&lt;&gt;"",ScoreTable!$B$21,"")</f>
        <v/>
      </c>
      <c r="CR41" s="332" t="str">
        <f>IF(AC41&lt;&gt;"",ScoreTable!$C$21,"")</f>
        <v/>
      </c>
      <c r="CS41" s="332" t="str">
        <f>IF(AD41&lt;&gt;"",ScoreTable!$B$22,"")</f>
        <v/>
      </c>
      <c r="CT41" s="332" t="str">
        <f>IF(AE41&lt;&gt;"",ScoreTable!$C$22,"")</f>
        <v/>
      </c>
      <c r="CU41" s="332" t="str">
        <f>IF(AF41&lt;&gt;"",ScoreTable!$B$23,"")</f>
        <v/>
      </c>
      <c r="CV41" s="332" t="str">
        <f>IF(AG41&lt;&gt;"",ScoreTable!$C$23,"")</f>
        <v/>
      </c>
      <c r="CW41" s="332" t="str">
        <f>IF(AH41&lt;&gt;"",ScoreTable!$B$24,"")</f>
        <v/>
      </c>
      <c r="CX41" s="332" t="str">
        <f>IF(AI41&lt;&gt;"",ScoreTable!$C$24,"")</f>
        <v/>
      </c>
      <c r="CY41" s="332" t="str">
        <f>IF(AJ41&lt;&gt;"",ScoreTable!$B$25,"")</f>
        <v/>
      </c>
      <c r="CZ41" s="332" t="str">
        <f>IF(AK41&lt;&gt;"",ScoreTable!$C$25,"")</f>
        <v/>
      </c>
      <c r="DA41" s="332" t="str">
        <f>IF(AL41&lt;&gt;"",ScoreTable!$B$26,"")</f>
        <v/>
      </c>
      <c r="DB41" s="332" t="str">
        <f>IF(AM41&lt;&gt;"",ScoreTable!$C$26,"")</f>
        <v/>
      </c>
      <c r="DC41" s="332" t="str">
        <f>IF(AN41&lt;&gt;"",ScoreTable!$B$27,"")</f>
        <v/>
      </c>
      <c r="DD41" s="332" t="str">
        <f>IF(AO41&lt;&gt;"",ScoreTable!$C$27,"")</f>
        <v/>
      </c>
      <c r="DE41" s="332" t="str">
        <f>IF(AP41&lt;&gt;"",ScoreTable!$B$28,"")</f>
        <v/>
      </c>
      <c r="DF41" s="332" t="str">
        <f>IF(AQ41&lt;&gt;"",ScoreTable!$C$28,"")</f>
        <v/>
      </c>
      <c r="DG41" s="332" t="str">
        <f>IF(AR41&lt;&gt;"",ScoreTable!$B$29,"")</f>
        <v/>
      </c>
      <c r="DH41" s="332" t="str">
        <f>IF(AS41&lt;&gt;"",ScoreTable!$C$29,"")</f>
        <v/>
      </c>
      <c r="DI41" s="332" t="str">
        <f>IF(AT41&lt;&gt;"",ScoreTable!$B$30,"")</f>
        <v/>
      </c>
      <c r="DJ41" s="332" t="str">
        <f>IF(AU41&lt;&gt;"",ScoreTable!$C$30,"")</f>
        <v/>
      </c>
      <c r="DK41" s="332" t="str">
        <f>IF(AV41&lt;&gt;"",ScoreTable!$B$31,"")</f>
        <v/>
      </c>
      <c r="DL41" s="332" t="str">
        <f>IF(AW41&lt;&gt;"",ScoreTable!$C$31,"")</f>
        <v/>
      </c>
      <c r="DM41" s="332" t="str">
        <f>IF(AX41&lt;&gt;"",ScoreTable!$B$32,"")</f>
        <v/>
      </c>
      <c r="DN41" s="346" t="str">
        <f>IF(AY41&lt;&gt;"",ScoreTable!$C$32,"")</f>
        <v/>
      </c>
      <c r="DO41" s="338" t="str">
        <f>IF(AZ41&lt;&gt;"",ScoreTable!$B$34,"")</f>
        <v/>
      </c>
      <c r="DP41" s="332" t="str">
        <f>IF(BA41&lt;&gt;"",ScoreTable!$C$34,"")</f>
        <v/>
      </c>
      <c r="DQ41" s="332" t="str">
        <f>IF(BB41&lt;&gt;"",ScoreTable!$B$35,"")</f>
        <v/>
      </c>
      <c r="DR41" s="339" t="str">
        <f>IF(BC41&lt;&gt;"",ScoreTable!$C$35,"")</f>
        <v/>
      </c>
      <c r="DS41" s="338" t="str">
        <f>IF(BD41&lt;&gt;"",ScoreTable!$B$37,"")</f>
        <v/>
      </c>
      <c r="DT41" s="332" t="str">
        <f>IF(BE41&lt;&gt;"",ScoreTable!$C$37,"")</f>
        <v/>
      </c>
      <c r="DU41" s="332" t="str">
        <f>IF(BF41&lt;&gt;"",ScoreTable!$B$38,"")</f>
        <v/>
      </c>
      <c r="DV41" s="332" t="str">
        <f>IF(BG41&lt;&gt;"",ScoreTable!$C$38,"")</f>
        <v/>
      </c>
      <c r="DW41" s="332" t="str">
        <f>IF(BH41&lt;&gt;"",ScoreTable!$B$39,"")</f>
        <v/>
      </c>
      <c r="DX41" s="339" t="str">
        <f>IF(BI41&lt;&gt;"",ScoreTable!$C$39,"")</f>
        <v/>
      </c>
      <c r="DY41" s="338" t="str">
        <f>IF(BJ41&lt;&gt;"",ScoreTable!$B$3,"")</f>
        <v/>
      </c>
      <c r="DZ41" s="332" t="str">
        <f>IF(BK41&lt;&gt;"",ScoreTable!$C$3,"")</f>
        <v/>
      </c>
      <c r="EA41" s="332" t="str">
        <f>IF(BL41&lt;&gt;"",ScoreTable!$B$4,"")</f>
        <v/>
      </c>
      <c r="EB41" s="332" t="str">
        <f>IF(BM41&lt;&gt;"",ScoreTable!$C$4,"")</f>
        <v/>
      </c>
      <c r="EC41" s="332" t="str">
        <f>IF(BN41&lt;&gt;"",ScoreTable!$B$5,"")</f>
        <v/>
      </c>
      <c r="ED41" s="332" t="str">
        <f>IF(BO41&lt;&gt;"",ScoreTable!$C$5,"")</f>
        <v/>
      </c>
      <c r="EE41" s="332" t="str">
        <f>IF(BP41&lt;&gt;"",ScoreTable!$B$6,"")</f>
        <v/>
      </c>
      <c r="EF41" s="339" t="str">
        <f>IF(BQ41&lt;&gt;"",ScoreTable!$C$6,"")</f>
        <v/>
      </c>
      <c r="EG41" s="353" t="str">
        <f t="shared" si="28"/>
        <v/>
      </c>
    </row>
    <row r="42" spans="1:137" x14ac:dyDescent="0.2">
      <c r="A42">
        <v>38</v>
      </c>
      <c r="B42" s="328"/>
      <c r="C42" s="336" t="str">
        <f>Section4.c!C42</f>
        <v/>
      </c>
      <c r="D42" s="338"/>
      <c r="E42" s="332"/>
      <c r="F42" s="332"/>
      <c r="G42" s="332"/>
      <c r="H42" s="332"/>
      <c r="I42" s="339"/>
      <c r="J42" s="338"/>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9"/>
      <c r="AZ42" s="338"/>
      <c r="BA42" s="332"/>
      <c r="BB42" s="332"/>
      <c r="BC42" s="346"/>
      <c r="BD42" s="338"/>
      <c r="BE42" s="332"/>
      <c r="BF42" s="332"/>
      <c r="BG42" s="332"/>
      <c r="BH42" s="332"/>
      <c r="BI42" s="339"/>
      <c r="BJ42" s="337"/>
      <c r="BK42" s="332"/>
      <c r="BL42" s="332"/>
      <c r="BM42" s="332"/>
      <c r="BN42" s="332"/>
      <c r="BO42" s="332"/>
      <c r="BP42" s="332"/>
      <c r="BQ42" s="339"/>
      <c r="BR42" s="372"/>
      <c r="BS42" s="338" t="str">
        <f>IF(D42&lt;&gt;"",ScoreTable!$B$8,"")</f>
        <v/>
      </c>
      <c r="BT42" s="332" t="str">
        <f>IF(E42&lt;&gt;"",ScoreTable!$C$8,"")</f>
        <v/>
      </c>
      <c r="BU42" s="337" t="str">
        <f>IF(F42&lt;&gt;"",ScoreTable!B46,"")</f>
        <v/>
      </c>
      <c r="BV42" s="332" t="str">
        <f>IF(G42&lt;&gt;"",ScoreTable!C46,"")</f>
        <v/>
      </c>
      <c r="BW42" s="337" t="str">
        <f>IF(H42&lt;&gt;"",ScoreTable!B47,"")</f>
        <v/>
      </c>
      <c r="BX42" s="339" t="str">
        <f>IF(I42&lt;&gt;"",ScoreTable!$C$10,"")</f>
        <v/>
      </c>
      <c r="BY42" s="338" t="str">
        <f>IF(J42&lt;&gt;"",ScoreTable!$B$12,"")</f>
        <v/>
      </c>
      <c r="BZ42" s="332" t="str">
        <f>IF(K42&lt;&gt;"",ScoreTable!$C$12,"")</f>
        <v/>
      </c>
      <c r="CA42" s="332" t="str">
        <f>IF(L42&lt;&gt;"",ScoreTable!$B$13,"")</f>
        <v/>
      </c>
      <c r="CB42" s="332" t="str">
        <f>IF(M42&lt;&gt;"",ScoreTable!$C$13,"")</f>
        <v/>
      </c>
      <c r="CC42" s="332" t="str">
        <f>IF(N42&lt;&gt;"",ScoreTable!$B$14,"")</f>
        <v/>
      </c>
      <c r="CD42" s="332" t="str">
        <f>IF(O42&lt;&gt;"",ScoreTable!$C$14,"")</f>
        <v/>
      </c>
      <c r="CE42" s="332" t="str">
        <f>IF(P42&lt;&gt;"",ScoreTable!$B$15,"")</f>
        <v/>
      </c>
      <c r="CF42" s="332" t="str">
        <f>IF(Q42&lt;&gt;"",ScoreTable!$C$15,"")</f>
        <v/>
      </c>
      <c r="CG42" s="332" t="str">
        <f>IF(R42&lt;&gt;"",ScoreTable!$B$16,"")</f>
        <v/>
      </c>
      <c r="CH42" s="332" t="str">
        <f>IF(S42&lt;&gt;"",ScoreTable!$C$16,"")</f>
        <v/>
      </c>
      <c r="CI42" s="332" t="str">
        <f>IF(T42&lt;&gt;"",ScoreTable!$B$17,"")</f>
        <v/>
      </c>
      <c r="CJ42" s="332" t="str">
        <f>IF(U42&lt;&gt;"",ScoreTable!$C$17,"")</f>
        <v/>
      </c>
      <c r="CK42" s="332" t="str">
        <f>IF(V42&lt;&gt;"",ScoreTable!$B$18,"")</f>
        <v/>
      </c>
      <c r="CL42" s="332" t="str">
        <f>IF(W42&lt;&gt;"",ScoreTable!$C$18,"")</f>
        <v/>
      </c>
      <c r="CM42" s="332" t="str">
        <f>IF(X42&lt;&gt;"",ScoreTable!$B$19,"")</f>
        <v/>
      </c>
      <c r="CN42" s="332" t="str">
        <f>IF(Y42&lt;&gt;"",ScoreTable!$C$19,"")</f>
        <v/>
      </c>
      <c r="CO42" s="332" t="str">
        <f>IF(Z42&lt;&gt;"",ScoreTable!$B$20,"")</f>
        <v/>
      </c>
      <c r="CP42" s="332" t="str">
        <f>IF(AA42&lt;&gt;"",ScoreTable!$C$20,"")</f>
        <v/>
      </c>
      <c r="CQ42" s="332" t="str">
        <f>IF(AB42&lt;&gt;"",ScoreTable!$B$21,"")</f>
        <v/>
      </c>
      <c r="CR42" s="332" t="str">
        <f>IF(AC42&lt;&gt;"",ScoreTable!$C$21,"")</f>
        <v/>
      </c>
      <c r="CS42" s="332" t="str">
        <f>IF(AD42&lt;&gt;"",ScoreTable!$B$22,"")</f>
        <v/>
      </c>
      <c r="CT42" s="332" t="str">
        <f>IF(AE42&lt;&gt;"",ScoreTable!$C$22,"")</f>
        <v/>
      </c>
      <c r="CU42" s="332" t="str">
        <f>IF(AF42&lt;&gt;"",ScoreTable!$B$23,"")</f>
        <v/>
      </c>
      <c r="CV42" s="332" t="str">
        <f>IF(AG42&lt;&gt;"",ScoreTable!$C$23,"")</f>
        <v/>
      </c>
      <c r="CW42" s="332" t="str">
        <f>IF(AH42&lt;&gt;"",ScoreTable!$B$24,"")</f>
        <v/>
      </c>
      <c r="CX42" s="332" t="str">
        <f>IF(AI42&lt;&gt;"",ScoreTable!$C$24,"")</f>
        <v/>
      </c>
      <c r="CY42" s="332" t="str">
        <f>IF(AJ42&lt;&gt;"",ScoreTable!$B$25,"")</f>
        <v/>
      </c>
      <c r="CZ42" s="332" t="str">
        <f>IF(AK42&lt;&gt;"",ScoreTable!$C$25,"")</f>
        <v/>
      </c>
      <c r="DA42" s="332" t="str">
        <f>IF(AL42&lt;&gt;"",ScoreTable!$B$26,"")</f>
        <v/>
      </c>
      <c r="DB42" s="332" t="str">
        <f>IF(AM42&lt;&gt;"",ScoreTable!$C$26,"")</f>
        <v/>
      </c>
      <c r="DC42" s="332" t="str">
        <f>IF(AN42&lt;&gt;"",ScoreTable!$B$27,"")</f>
        <v/>
      </c>
      <c r="DD42" s="332" t="str">
        <f>IF(AO42&lt;&gt;"",ScoreTable!$C$27,"")</f>
        <v/>
      </c>
      <c r="DE42" s="332" t="str">
        <f>IF(AP42&lt;&gt;"",ScoreTable!$B$28,"")</f>
        <v/>
      </c>
      <c r="DF42" s="332" t="str">
        <f>IF(AQ42&lt;&gt;"",ScoreTable!$C$28,"")</f>
        <v/>
      </c>
      <c r="DG42" s="332" t="str">
        <f>IF(AR42&lt;&gt;"",ScoreTable!$B$29,"")</f>
        <v/>
      </c>
      <c r="DH42" s="332" t="str">
        <f>IF(AS42&lt;&gt;"",ScoreTable!$C$29,"")</f>
        <v/>
      </c>
      <c r="DI42" s="332" t="str">
        <f>IF(AT42&lt;&gt;"",ScoreTable!$B$30,"")</f>
        <v/>
      </c>
      <c r="DJ42" s="332" t="str">
        <f>IF(AU42&lt;&gt;"",ScoreTable!$C$30,"")</f>
        <v/>
      </c>
      <c r="DK42" s="332" t="str">
        <f>IF(AV42&lt;&gt;"",ScoreTable!$B$31,"")</f>
        <v/>
      </c>
      <c r="DL42" s="332" t="str">
        <f>IF(AW42&lt;&gt;"",ScoreTable!$C$31,"")</f>
        <v/>
      </c>
      <c r="DM42" s="332" t="str">
        <f>IF(AX42&lt;&gt;"",ScoreTable!$B$32,"")</f>
        <v/>
      </c>
      <c r="DN42" s="346" t="str">
        <f>IF(AY42&lt;&gt;"",ScoreTable!$C$32,"")</f>
        <v/>
      </c>
      <c r="DO42" s="338" t="str">
        <f>IF(AZ42&lt;&gt;"",ScoreTable!$B$34,"")</f>
        <v/>
      </c>
      <c r="DP42" s="332" t="str">
        <f>IF(BA42&lt;&gt;"",ScoreTable!$C$34,"")</f>
        <v/>
      </c>
      <c r="DQ42" s="332" t="str">
        <f>IF(BB42&lt;&gt;"",ScoreTable!$B$35,"")</f>
        <v/>
      </c>
      <c r="DR42" s="339" t="str">
        <f>IF(BC42&lt;&gt;"",ScoreTable!$C$35,"")</f>
        <v/>
      </c>
      <c r="DS42" s="338" t="str">
        <f>IF(BD42&lt;&gt;"",ScoreTable!$B$37,"")</f>
        <v/>
      </c>
      <c r="DT42" s="332" t="str">
        <f>IF(BE42&lt;&gt;"",ScoreTable!$C$37,"")</f>
        <v/>
      </c>
      <c r="DU42" s="332" t="str">
        <f>IF(BF42&lt;&gt;"",ScoreTable!$B$38,"")</f>
        <v/>
      </c>
      <c r="DV42" s="332" t="str">
        <f>IF(BG42&lt;&gt;"",ScoreTable!$C$38,"")</f>
        <v/>
      </c>
      <c r="DW42" s="332" t="str">
        <f>IF(BH42&lt;&gt;"",ScoreTable!$B$39,"")</f>
        <v/>
      </c>
      <c r="DX42" s="339" t="str">
        <f>IF(BI42&lt;&gt;"",ScoreTable!$C$39,"")</f>
        <v/>
      </c>
      <c r="DY42" s="338" t="str">
        <f>IF(BJ42&lt;&gt;"",ScoreTable!$B$3,"")</f>
        <v/>
      </c>
      <c r="DZ42" s="332" t="str">
        <f>IF(BK42&lt;&gt;"",ScoreTable!$C$3,"")</f>
        <v/>
      </c>
      <c r="EA42" s="332" t="str">
        <f>IF(BL42&lt;&gt;"",ScoreTable!$B$4,"")</f>
        <v/>
      </c>
      <c r="EB42" s="332" t="str">
        <f>IF(BM42&lt;&gt;"",ScoreTable!$C$4,"")</f>
        <v/>
      </c>
      <c r="EC42" s="332" t="str">
        <f>IF(BN42&lt;&gt;"",ScoreTable!$B$5,"")</f>
        <v/>
      </c>
      <c r="ED42" s="332" t="str">
        <f>IF(BO42&lt;&gt;"",ScoreTable!$C$5,"")</f>
        <v/>
      </c>
      <c r="EE42" s="332" t="str">
        <f>IF(BP42&lt;&gt;"",ScoreTable!$B$6,"")</f>
        <v/>
      </c>
      <c r="EF42" s="339" t="str">
        <f>IF(BQ42&lt;&gt;"",ScoreTable!$C$6,"")</f>
        <v/>
      </c>
      <c r="EG42" s="353" t="str">
        <f t="shared" si="28"/>
        <v/>
      </c>
    </row>
    <row r="43" spans="1:137" x14ac:dyDescent="0.2">
      <c r="A43">
        <v>39</v>
      </c>
      <c r="B43" s="328"/>
      <c r="C43" s="336" t="str">
        <f>Section4.c!C43</f>
        <v/>
      </c>
      <c r="D43" s="338"/>
      <c r="E43" s="332"/>
      <c r="F43" s="332"/>
      <c r="G43" s="332"/>
      <c r="H43" s="332"/>
      <c r="I43" s="339"/>
      <c r="J43" s="338"/>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9"/>
      <c r="AZ43" s="338"/>
      <c r="BA43" s="332"/>
      <c r="BB43" s="332"/>
      <c r="BC43" s="346"/>
      <c r="BD43" s="338"/>
      <c r="BE43" s="332"/>
      <c r="BF43" s="332"/>
      <c r="BG43" s="332"/>
      <c r="BH43" s="332"/>
      <c r="BI43" s="339"/>
      <c r="BJ43" s="337"/>
      <c r="BK43" s="332"/>
      <c r="BL43" s="332"/>
      <c r="BM43" s="332"/>
      <c r="BN43" s="332"/>
      <c r="BO43" s="332"/>
      <c r="BP43" s="332"/>
      <c r="BQ43" s="339"/>
      <c r="BR43" s="372"/>
      <c r="BS43" s="338" t="str">
        <f>IF(D43&lt;&gt;"",ScoreTable!$B$8,"")</f>
        <v/>
      </c>
      <c r="BT43" s="332" t="str">
        <f>IF(E43&lt;&gt;"",ScoreTable!$C$8,"")</f>
        <v/>
      </c>
      <c r="BU43" s="337" t="str">
        <f>IF(F43&lt;&gt;"",ScoreTable!B47,"")</f>
        <v/>
      </c>
      <c r="BV43" s="332" t="str">
        <f>IF(G43&lt;&gt;"",ScoreTable!C47,"")</f>
        <v/>
      </c>
      <c r="BW43" s="337" t="str">
        <f>IF(H43&lt;&gt;"",ScoreTable!B48,"")</f>
        <v/>
      </c>
      <c r="BX43" s="339" t="str">
        <f>IF(I43&lt;&gt;"",ScoreTable!$C$10,"")</f>
        <v/>
      </c>
      <c r="BY43" s="338" t="str">
        <f>IF(J43&lt;&gt;"",ScoreTable!$B$12,"")</f>
        <v/>
      </c>
      <c r="BZ43" s="332" t="str">
        <f>IF(K43&lt;&gt;"",ScoreTable!$C$12,"")</f>
        <v/>
      </c>
      <c r="CA43" s="332" t="str">
        <f>IF(L43&lt;&gt;"",ScoreTable!$B$13,"")</f>
        <v/>
      </c>
      <c r="CB43" s="332" t="str">
        <f>IF(M43&lt;&gt;"",ScoreTable!$C$13,"")</f>
        <v/>
      </c>
      <c r="CC43" s="332" t="str">
        <f>IF(N43&lt;&gt;"",ScoreTable!$B$14,"")</f>
        <v/>
      </c>
      <c r="CD43" s="332" t="str">
        <f>IF(O43&lt;&gt;"",ScoreTable!$C$14,"")</f>
        <v/>
      </c>
      <c r="CE43" s="332" t="str">
        <f>IF(P43&lt;&gt;"",ScoreTable!$B$15,"")</f>
        <v/>
      </c>
      <c r="CF43" s="332" t="str">
        <f>IF(Q43&lt;&gt;"",ScoreTable!$C$15,"")</f>
        <v/>
      </c>
      <c r="CG43" s="332" t="str">
        <f>IF(R43&lt;&gt;"",ScoreTable!$B$16,"")</f>
        <v/>
      </c>
      <c r="CH43" s="332" t="str">
        <f>IF(S43&lt;&gt;"",ScoreTable!$C$16,"")</f>
        <v/>
      </c>
      <c r="CI43" s="332" t="str">
        <f>IF(T43&lt;&gt;"",ScoreTable!$B$17,"")</f>
        <v/>
      </c>
      <c r="CJ43" s="332" t="str">
        <f>IF(U43&lt;&gt;"",ScoreTable!$C$17,"")</f>
        <v/>
      </c>
      <c r="CK43" s="332" t="str">
        <f>IF(V43&lt;&gt;"",ScoreTable!$B$18,"")</f>
        <v/>
      </c>
      <c r="CL43" s="332" t="str">
        <f>IF(W43&lt;&gt;"",ScoreTable!$C$18,"")</f>
        <v/>
      </c>
      <c r="CM43" s="332" t="str">
        <f>IF(X43&lt;&gt;"",ScoreTable!$B$19,"")</f>
        <v/>
      </c>
      <c r="CN43" s="332" t="str">
        <f>IF(Y43&lt;&gt;"",ScoreTable!$C$19,"")</f>
        <v/>
      </c>
      <c r="CO43" s="332" t="str">
        <f>IF(Z43&lt;&gt;"",ScoreTable!$B$20,"")</f>
        <v/>
      </c>
      <c r="CP43" s="332" t="str">
        <f>IF(AA43&lt;&gt;"",ScoreTable!$C$20,"")</f>
        <v/>
      </c>
      <c r="CQ43" s="332" t="str">
        <f>IF(AB43&lt;&gt;"",ScoreTable!$B$21,"")</f>
        <v/>
      </c>
      <c r="CR43" s="332" t="str">
        <f>IF(AC43&lt;&gt;"",ScoreTable!$C$21,"")</f>
        <v/>
      </c>
      <c r="CS43" s="332" t="str">
        <f>IF(AD43&lt;&gt;"",ScoreTable!$B$22,"")</f>
        <v/>
      </c>
      <c r="CT43" s="332" t="str">
        <f>IF(AE43&lt;&gt;"",ScoreTable!$C$22,"")</f>
        <v/>
      </c>
      <c r="CU43" s="332" t="str">
        <f>IF(AF43&lt;&gt;"",ScoreTable!$B$23,"")</f>
        <v/>
      </c>
      <c r="CV43" s="332" t="str">
        <f>IF(AG43&lt;&gt;"",ScoreTable!$C$23,"")</f>
        <v/>
      </c>
      <c r="CW43" s="332" t="str">
        <f>IF(AH43&lt;&gt;"",ScoreTable!$B$24,"")</f>
        <v/>
      </c>
      <c r="CX43" s="332" t="str">
        <f>IF(AI43&lt;&gt;"",ScoreTable!$C$24,"")</f>
        <v/>
      </c>
      <c r="CY43" s="332" t="str">
        <f>IF(AJ43&lt;&gt;"",ScoreTable!$B$25,"")</f>
        <v/>
      </c>
      <c r="CZ43" s="332" t="str">
        <f>IF(AK43&lt;&gt;"",ScoreTable!$C$25,"")</f>
        <v/>
      </c>
      <c r="DA43" s="332" t="str">
        <f>IF(AL43&lt;&gt;"",ScoreTable!$B$26,"")</f>
        <v/>
      </c>
      <c r="DB43" s="332" t="str">
        <f>IF(AM43&lt;&gt;"",ScoreTable!$C$26,"")</f>
        <v/>
      </c>
      <c r="DC43" s="332" t="str">
        <f>IF(AN43&lt;&gt;"",ScoreTable!$B$27,"")</f>
        <v/>
      </c>
      <c r="DD43" s="332" t="str">
        <f>IF(AO43&lt;&gt;"",ScoreTable!$C$27,"")</f>
        <v/>
      </c>
      <c r="DE43" s="332" t="str">
        <f>IF(AP43&lt;&gt;"",ScoreTable!$B$28,"")</f>
        <v/>
      </c>
      <c r="DF43" s="332" t="str">
        <f>IF(AQ43&lt;&gt;"",ScoreTable!$C$28,"")</f>
        <v/>
      </c>
      <c r="DG43" s="332" t="str">
        <f>IF(AR43&lt;&gt;"",ScoreTable!$B$29,"")</f>
        <v/>
      </c>
      <c r="DH43" s="332" t="str">
        <f>IF(AS43&lt;&gt;"",ScoreTable!$C$29,"")</f>
        <v/>
      </c>
      <c r="DI43" s="332" t="str">
        <f>IF(AT43&lt;&gt;"",ScoreTable!$B$30,"")</f>
        <v/>
      </c>
      <c r="DJ43" s="332" t="str">
        <f>IF(AU43&lt;&gt;"",ScoreTable!$C$30,"")</f>
        <v/>
      </c>
      <c r="DK43" s="332" t="str">
        <f>IF(AV43&lt;&gt;"",ScoreTable!$B$31,"")</f>
        <v/>
      </c>
      <c r="DL43" s="332" t="str">
        <f>IF(AW43&lt;&gt;"",ScoreTable!$C$31,"")</f>
        <v/>
      </c>
      <c r="DM43" s="332" t="str">
        <f>IF(AX43&lt;&gt;"",ScoreTable!$B$32,"")</f>
        <v/>
      </c>
      <c r="DN43" s="346" t="str">
        <f>IF(AY43&lt;&gt;"",ScoreTable!$C$32,"")</f>
        <v/>
      </c>
      <c r="DO43" s="338" t="str">
        <f>IF(AZ43&lt;&gt;"",ScoreTable!$B$34,"")</f>
        <v/>
      </c>
      <c r="DP43" s="332" t="str">
        <f>IF(BA43&lt;&gt;"",ScoreTable!$C$34,"")</f>
        <v/>
      </c>
      <c r="DQ43" s="332" t="str">
        <f>IF(BB43&lt;&gt;"",ScoreTable!$B$35,"")</f>
        <v/>
      </c>
      <c r="DR43" s="339" t="str">
        <f>IF(BC43&lt;&gt;"",ScoreTable!$C$35,"")</f>
        <v/>
      </c>
      <c r="DS43" s="338" t="str">
        <f>IF(BD43&lt;&gt;"",ScoreTable!$B$37,"")</f>
        <v/>
      </c>
      <c r="DT43" s="332" t="str">
        <f>IF(BE43&lt;&gt;"",ScoreTable!$C$37,"")</f>
        <v/>
      </c>
      <c r="DU43" s="332" t="str">
        <f>IF(BF43&lt;&gt;"",ScoreTable!$B$38,"")</f>
        <v/>
      </c>
      <c r="DV43" s="332" t="str">
        <f>IF(BG43&lt;&gt;"",ScoreTable!$C$38,"")</f>
        <v/>
      </c>
      <c r="DW43" s="332" t="str">
        <f>IF(BH43&lt;&gt;"",ScoreTable!$B$39,"")</f>
        <v/>
      </c>
      <c r="DX43" s="339" t="str">
        <f>IF(BI43&lt;&gt;"",ScoreTable!$C$39,"")</f>
        <v/>
      </c>
      <c r="DY43" s="338" t="str">
        <f>IF(BJ43&lt;&gt;"",ScoreTable!$B$3,"")</f>
        <v/>
      </c>
      <c r="DZ43" s="332" t="str">
        <f>IF(BK43&lt;&gt;"",ScoreTable!$C$3,"")</f>
        <v/>
      </c>
      <c r="EA43" s="332" t="str">
        <f>IF(BL43&lt;&gt;"",ScoreTable!$B$4,"")</f>
        <v/>
      </c>
      <c r="EB43" s="332" t="str">
        <f>IF(BM43&lt;&gt;"",ScoreTable!$C$4,"")</f>
        <v/>
      </c>
      <c r="EC43" s="332" t="str">
        <f>IF(BN43&lt;&gt;"",ScoreTable!$B$5,"")</f>
        <v/>
      </c>
      <c r="ED43" s="332" t="str">
        <f>IF(BO43&lt;&gt;"",ScoreTable!$C$5,"")</f>
        <v/>
      </c>
      <c r="EE43" s="332" t="str">
        <f>IF(BP43&lt;&gt;"",ScoreTable!$B$6,"")</f>
        <v/>
      </c>
      <c r="EF43" s="339" t="str">
        <f>IF(BQ43&lt;&gt;"",ScoreTable!$C$6,"")</f>
        <v/>
      </c>
      <c r="EG43" s="353" t="str">
        <f t="shared" si="28"/>
        <v/>
      </c>
    </row>
    <row r="44" spans="1:137" x14ac:dyDescent="0.2">
      <c r="A44">
        <v>40</v>
      </c>
      <c r="B44" s="328"/>
      <c r="C44" s="336" t="str">
        <f>Section4.c!C44</f>
        <v/>
      </c>
      <c r="D44" s="338"/>
      <c r="E44" s="332"/>
      <c r="F44" s="332"/>
      <c r="G44" s="332"/>
      <c r="H44" s="332"/>
      <c r="I44" s="339"/>
      <c r="J44" s="338"/>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9"/>
      <c r="AZ44" s="338"/>
      <c r="BA44" s="332"/>
      <c r="BB44" s="332"/>
      <c r="BC44" s="346"/>
      <c r="BD44" s="338"/>
      <c r="BE44" s="332"/>
      <c r="BF44" s="332"/>
      <c r="BG44" s="332"/>
      <c r="BH44" s="332"/>
      <c r="BI44" s="339"/>
      <c r="BJ44" s="337"/>
      <c r="BK44" s="332"/>
      <c r="BL44" s="332"/>
      <c r="BM44" s="332"/>
      <c r="BN44" s="332"/>
      <c r="BO44" s="332"/>
      <c r="BP44" s="332"/>
      <c r="BQ44" s="339"/>
      <c r="BR44" s="372"/>
      <c r="BS44" s="338" t="str">
        <f>IF(D44&lt;&gt;"",ScoreTable!$B$8,"")</f>
        <v/>
      </c>
      <c r="BT44" s="332" t="str">
        <f>IF(E44&lt;&gt;"",ScoreTable!$C$8,"")</f>
        <v/>
      </c>
      <c r="BU44" s="337" t="str">
        <f>IF(F44&lt;&gt;"",ScoreTable!B48,"")</f>
        <v/>
      </c>
      <c r="BV44" s="332" t="str">
        <f>IF(G44&lt;&gt;"",ScoreTable!C48,"")</f>
        <v/>
      </c>
      <c r="BW44" s="337" t="str">
        <f>IF(H44&lt;&gt;"",ScoreTable!B49,"")</f>
        <v/>
      </c>
      <c r="BX44" s="339" t="str">
        <f>IF(I44&lt;&gt;"",ScoreTable!$C$10,"")</f>
        <v/>
      </c>
      <c r="BY44" s="338" t="str">
        <f>IF(J44&lt;&gt;"",ScoreTable!$B$12,"")</f>
        <v/>
      </c>
      <c r="BZ44" s="332" t="str">
        <f>IF(K44&lt;&gt;"",ScoreTable!$C$12,"")</f>
        <v/>
      </c>
      <c r="CA44" s="332" t="str">
        <f>IF(L44&lt;&gt;"",ScoreTable!$B$13,"")</f>
        <v/>
      </c>
      <c r="CB44" s="332" t="str">
        <f>IF(M44&lt;&gt;"",ScoreTable!$C$13,"")</f>
        <v/>
      </c>
      <c r="CC44" s="332" t="str">
        <f>IF(N44&lt;&gt;"",ScoreTable!$B$14,"")</f>
        <v/>
      </c>
      <c r="CD44" s="332" t="str">
        <f>IF(O44&lt;&gt;"",ScoreTable!$C$14,"")</f>
        <v/>
      </c>
      <c r="CE44" s="332" t="str">
        <f>IF(P44&lt;&gt;"",ScoreTable!$B$15,"")</f>
        <v/>
      </c>
      <c r="CF44" s="332" t="str">
        <f>IF(Q44&lt;&gt;"",ScoreTable!$C$15,"")</f>
        <v/>
      </c>
      <c r="CG44" s="332" t="str">
        <f>IF(R44&lt;&gt;"",ScoreTable!$B$16,"")</f>
        <v/>
      </c>
      <c r="CH44" s="332" t="str">
        <f>IF(S44&lt;&gt;"",ScoreTable!$C$16,"")</f>
        <v/>
      </c>
      <c r="CI44" s="332" t="str">
        <f>IF(T44&lt;&gt;"",ScoreTable!$B$17,"")</f>
        <v/>
      </c>
      <c r="CJ44" s="332" t="str">
        <f>IF(U44&lt;&gt;"",ScoreTable!$C$17,"")</f>
        <v/>
      </c>
      <c r="CK44" s="332" t="str">
        <f>IF(V44&lt;&gt;"",ScoreTable!$B$18,"")</f>
        <v/>
      </c>
      <c r="CL44" s="332" t="str">
        <f>IF(W44&lt;&gt;"",ScoreTable!$C$18,"")</f>
        <v/>
      </c>
      <c r="CM44" s="332" t="str">
        <f>IF(X44&lt;&gt;"",ScoreTable!$B$19,"")</f>
        <v/>
      </c>
      <c r="CN44" s="332" t="str">
        <f>IF(Y44&lt;&gt;"",ScoreTable!$C$19,"")</f>
        <v/>
      </c>
      <c r="CO44" s="332" t="str">
        <f>IF(Z44&lt;&gt;"",ScoreTable!$B$20,"")</f>
        <v/>
      </c>
      <c r="CP44" s="332" t="str">
        <f>IF(AA44&lt;&gt;"",ScoreTable!$C$20,"")</f>
        <v/>
      </c>
      <c r="CQ44" s="332" t="str">
        <f>IF(AB44&lt;&gt;"",ScoreTable!$B$21,"")</f>
        <v/>
      </c>
      <c r="CR44" s="332" t="str">
        <f>IF(AC44&lt;&gt;"",ScoreTable!$C$21,"")</f>
        <v/>
      </c>
      <c r="CS44" s="332" t="str">
        <f>IF(AD44&lt;&gt;"",ScoreTable!$B$22,"")</f>
        <v/>
      </c>
      <c r="CT44" s="332" t="str">
        <f>IF(AE44&lt;&gt;"",ScoreTable!$C$22,"")</f>
        <v/>
      </c>
      <c r="CU44" s="332" t="str">
        <f>IF(AF44&lt;&gt;"",ScoreTable!$B$23,"")</f>
        <v/>
      </c>
      <c r="CV44" s="332" t="str">
        <f>IF(AG44&lt;&gt;"",ScoreTable!$C$23,"")</f>
        <v/>
      </c>
      <c r="CW44" s="332" t="str">
        <f>IF(AH44&lt;&gt;"",ScoreTable!$B$24,"")</f>
        <v/>
      </c>
      <c r="CX44" s="332" t="str">
        <f>IF(AI44&lt;&gt;"",ScoreTable!$C$24,"")</f>
        <v/>
      </c>
      <c r="CY44" s="332" t="str">
        <f>IF(AJ44&lt;&gt;"",ScoreTable!$B$25,"")</f>
        <v/>
      </c>
      <c r="CZ44" s="332" t="str">
        <f>IF(AK44&lt;&gt;"",ScoreTable!$C$25,"")</f>
        <v/>
      </c>
      <c r="DA44" s="332" t="str">
        <f>IF(AL44&lt;&gt;"",ScoreTable!$B$26,"")</f>
        <v/>
      </c>
      <c r="DB44" s="332" t="str">
        <f>IF(AM44&lt;&gt;"",ScoreTable!$C$26,"")</f>
        <v/>
      </c>
      <c r="DC44" s="332" t="str">
        <f>IF(AN44&lt;&gt;"",ScoreTable!$B$27,"")</f>
        <v/>
      </c>
      <c r="DD44" s="332" t="str">
        <f>IF(AO44&lt;&gt;"",ScoreTable!$C$27,"")</f>
        <v/>
      </c>
      <c r="DE44" s="332" t="str">
        <f>IF(AP44&lt;&gt;"",ScoreTable!$B$28,"")</f>
        <v/>
      </c>
      <c r="DF44" s="332" t="str">
        <f>IF(AQ44&lt;&gt;"",ScoreTable!$C$28,"")</f>
        <v/>
      </c>
      <c r="DG44" s="332" t="str">
        <f>IF(AR44&lt;&gt;"",ScoreTable!$B$29,"")</f>
        <v/>
      </c>
      <c r="DH44" s="332" t="str">
        <f>IF(AS44&lt;&gt;"",ScoreTable!$C$29,"")</f>
        <v/>
      </c>
      <c r="DI44" s="332" t="str">
        <f>IF(AT44&lt;&gt;"",ScoreTable!$B$30,"")</f>
        <v/>
      </c>
      <c r="DJ44" s="332" t="str">
        <f>IF(AU44&lt;&gt;"",ScoreTable!$C$30,"")</f>
        <v/>
      </c>
      <c r="DK44" s="332" t="str">
        <f>IF(AV44&lt;&gt;"",ScoreTable!$B$31,"")</f>
        <v/>
      </c>
      <c r="DL44" s="332" t="str">
        <f>IF(AW44&lt;&gt;"",ScoreTable!$C$31,"")</f>
        <v/>
      </c>
      <c r="DM44" s="332" t="str">
        <f>IF(AX44&lt;&gt;"",ScoreTable!$B$32,"")</f>
        <v/>
      </c>
      <c r="DN44" s="346" t="str">
        <f>IF(AY44&lt;&gt;"",ScoreTable!$C$32,"")</f>
        <v/>
      </c>
      <c r="DO44" s="338" t="str">
        <f>IF(AZ44&lt;&gt;"",ScoreTable!$B$34,"")</f>
        <v/>
      </c>
      <c r="DP44" s="332" t="str">
        <f>IF(BA44&lt;&gt;"",ScoreTable!$C$34,"")</f>
        <v/>
      </c>
      <c r="DQ44" s="332" t="str">
        <f>IF(BB44&lt;&gt;"",ScoreTable!$B$35,"")</f>
        <v/>
      </c>
      <c r="DR44" s="339" t="str">
        <f>IF(BC44&lt;&gt;"",ScoreTable!$C$35,"")</f>
        <v/>
      </c>
      <c r="DS44" s="338" t="str">
        <f>IF(BD44&lt;&gt;"",ScoreTable!$B$37,"")</f>
        <v/>
      </c>
      <c r="DT44" s="332" t="str">
        <f>IF(BE44&lt;&gt;"",ScoreTable!$C$37,"")</f>
        <v/>
      </c>
      <c r="DU44" s="332" t="str">
        <f>IF(BF44&lt;&gt;"",ScoreTable!$B$38,"")</f>
        <v/>
      </c>
      <c r="DV44" s="332" t="str">
        <f>IF(BG44&lt;&gt;"",ScoreTable!$C$38,"")</f>
        <v/>
      </c>
      <c r="DW44" s="332" t="str">
        <f>IF(BH44&lt;&gt;"",ScoreTable!$B$39,"")</f>
        <v/>
      </c>
      <c r="DX44" s="339" t="str">
        <f>IF(BI44&lt;&gt;"",ScoreTable!$C$39,"")</f>
        <v/>
      </c>
      <c r="DY44" s="338" t="str">
        <f>IF(BJ44&lt;&gt;"",ScoreTable!$B$3,"")</f>
        <v/>
      </c>
      <c r="DZ44" s="332" t="str">
        <f>IF(BK44&lt;&gt;"",ScoreTable!$C$3,"")</f>
        <v/>
      </c>
      <c r="EA44" s="332" t="str">
        <f>IF(BL44&lt;&gt;"",ScoreTable!$B$4,"")</f>
        <v/>
      </c>
      <c r="EB44" s="332" t="str">
        <f>IF(BM44&lt;&gt;"",ScoreTable!$C$4,"")</f>
        <v/>
      </c>
      <c r="EC44" s="332" t="str">
        <f>IF(BN44&lt;&gt;"",ScoreTable!$B$5,"")</f>
        <v/>
      </c>
      <c r="ED44" s="332" t="str">
        <f>IF(BO44&lt;&gt;"",ScoreTable!$C$5,"")</f>
        <v/>
      </c>
      <c r="EE44" s="332" t="str">
        <f>IF(BP44&lt;&gt;"",ScoreTable!$B$6,"")</f>
        <v/>
      </c>
      <c r="EF44" s="339" t="str">
        <f>IF(BQ44&lt;&gt;"",ScoreTable!$C$6,"")</f>
        <v/>
      </c>
      <c r="EG44" s="353" t="str">
        <f t="shared" si="28"/>
        <v/>
      </c>
    </row>
    <row r="45" spans="1:137" x14ac:dyDescent="0.2">
      <c r="A45">
        <v>41</v>
      </c>
      <c r="B45" s="328"/>
      <c r="C45" s="336" t="str">
        <f>Section4.c!C45</f>
        <v/>
      </c>
      <c r="D45" s="338"/>
      <c r="E45" s="332"/>
      <c r="F45" s="332"/>
      <c r="G45" s="332"/>
      <c r="H45" s="332"/>
      <c r="I45" s="339"/>
      <c r="J45" s="338"/>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9"/>
      <c r="AZ45" s="338"/>
      <c r="BA45" s="332"/>
      <c r="BB45" s="332"/>
      <c r="BC45" s="346"/>
      <c r="BD45" s="338"/>
      <c r="BE45" s="332"/>
      <c r="BF45" s="332"/>
      <c r="BG45" s="332"/>
      <c r="BH45" s="332"/>
      <c r="BI45" s="339"/>
      <c r="BJ45" s="337"/>
      <c r="BK45" s="332"/>
      <c r="BL45" s="332"/>
      <c r="BM45" s="332"/>
      <c r="BN45" s="332"/>
      <c r="BO45" s="332"/>
      <c r="BP45" s="332"/>
      <c r="BQ45" s="339"/>
      <c r="BR45" s="372"/>
      <c r="BS45" s="338" t="str">
        <f>IF(D45&lt;&gt;"",ScoreTable!$B$8,"")</f>
        <v/>
      </c>
      <c r="BT45" s="332" t="str">
        <f>IF(E45&lt;&gt;"",ScoreTable!$C$8,"")</f>
        <v/>
      </c>
      <c r="BU45" s="337" t="str">
        <f>IF(F45&lt;&gt;"",ScoreTable!B49,"")</f>
        <v/>
      </c>
      <c r="BV45" s="332" t="str">
        <f>IF(G45&lt;&gt;"",ScoreTable!C49,"")</f>
        <v/>
      </c>
      <c r="BW45" s="337" t="str">
        <f>IF(H45&lt;&gt;"",ScoreTable!B50,"")</f>
        <v/>
      </c>
      <c r="BX45" s="339" t="str">
        <f>IF(I45&lt;&gt;"",ScoreTable!$C$10,"")</f>
        <v/>
      </c>
      <c r="BY45" s="338" t="str">
        <f>IF(J45&lt;&gt;"",ScoreTable!$B$12,"")</f>
        <v/>
      </c>
      <c r="BZ45" s="332" t="str">
        <f>IF(K45&lt;&gt;"",ScoreTable!$C$12,"")</f>
        <v/>
      </c>
      <c r="CA45" s="332" t="str">
        <f>IF(L45&lt;&gt;"",ScoreTable!$B$13,"")</f>
        <v/>
      </c>
      <c r="CB45" s="332" t="str">
        <f>IF(M45&lt;&gt;"",ScoreTable!$C$13,"")</f>
        <v/>
      </c>
      <c r="CC45" s="332" t="str">
        <f>IF(N45&lt;&gt;"",ScoreTable!$B$14,"")</f>
        <v/>
      </c>
      <c r="CD45" s="332" t="str">
        <f>IF(O45&lt;&gt;"",ScoreTable!$C$14,"")</f>
        <v/>
      </c>
      <c r="CE45" s="332" t="str">
        <f>IF(P45&lt;&gt;"",ScoreTable!$B$15,"")</f>
        <v/>
      </c>
      <c r="CF45" s="332" t="str">
        <f>IF(Q45&lt;&gt;"",ScoreTable!$C$15,"")</f>
        <v/>
      </c>
      <c r="CG45" s="332" t="str">
        <f>IF(R45&lt;&gt;"",ScoreTable!$B$16,"")</f>
        <v/>
      </c>
      <c r="CH45" s="332" t="str">
        <f>IF(S45&lt;&gt;"",ScoreTable!$C$16,"")</f>
        <v/>
      </c>
      <c r="CI45" s="332" t="str">
        <f>IF(T45&lt;&gt;"",ScoreTable!$B$17,"")</f>
        <v/>
      </c>
      <c r="CJ45" s="332" t="str">
        <f>IF(U45&lt;&gt;"",ScoreTable!$C$17,"")</f>
        <v/>
      </c>
      <c r="CK45" s="332" t="str">
        <f>IF(V45&lt;&gt;"",ScoreTable!$B$18,"")</f>
        <v/>
      </c>
      <c r="CL45" s="332" t="str">
        <f>IF(W45&lt;&gt;"",ScoreTable!$C$18,"")</f>
        <v/>
      </c>
      <c r="CM45" s="332" t="str">
        <f>IF(X45&lt;&gt;"",ScoreTable!$B$19,"")</f>
        <v/>
      </c>
      <c r="CN45" s="332" t="str">
        <f>IF(Y45&lt;&gt;"",ScoreTable!$C$19,"")</f>
        <v/>
      </c>
      <c r="CO45" s="332" t="str">
        <f>IF(Z45&lt;&gt;"",ScoreTable!$B$20,"")</f>
        <v/>
      </c>
      <c r="CP45" s="332" t="str">
        <f>IF(AA45&lt;&gt;"",ScoreTable!$C$20,"")</f>
        <v/>
      </c>
      <c r="CQ45" s="332" t="str">
        <f>IF(AB45&lt;&gt;"",ScoreTable!$B$21,"")</f>
        <v/>
      </c>
      <c r="CR45" s="332" t="str">
        <f>IF(AC45&lt;&gt;"",ScoreTable!$C$21,"")</f>
        <v/>
      </c>
      <c r="CS45" s="332" t="str">
        <f>IF(AD45&lt;&gt;"",ScoreTable!$B$22,"")</f>
        <v/>
      </c>
      <c r="CT45" s="332" t="str">
        <f>IF(AE45&lt;&gt;"",ScoreTable!$C$22,"")</f>
        <v/>
      </c>
      <c r="CU45" s="332" t="str">
        <f>IF(AF45&lt;&gt;"",ScoreTable!$B$23,"")</f>
        <v/>
      </c>
      <c r="CV45" s="332" t="str">
        <f>IF(AG45&lt;&gt;"",ScoreTable!$C$23,"")</f>
        <v/>
      </c>
      <c r="CW45" s="332" t="str">
        <f>IF(AH45&lt;&gt;"",ScoreTable!$B$24,"")</f>
        <v/>
      </c>
      <c r="CX45" s="332" t="str">
        <f>IF(AI45&lt;&gt;"",ScoreTable!$C$24,"")</f>
        <v/>
      </c>
      <c r="CY45" s="332" t="str">
        <f>IF(AJ45&lt;&gt;"",ScoreTable!$B$25,"")</f>
        <v/>
      </c>
      <c r="CZ45" s="332" t="str">
        <f>IF(AK45&lt;&gt;"",ScoreTable!$C$25,"")</f>
        <v/>
      </c>
      <c r="DA45" s="332" t="str">
        <f>IF(AL45&lt;&gt;"",ScoreTable!$B$26,"")</f>
        <v/>
      </c>
      <c r="DB45" s="332" t="str">
        <f>IF(AM45&lt;&gt;"",ScoreTable!$C$26,"")</f>
        <v/>
      </c>
      <c r="DC45" s="332" t="str">
        <f>IF(AN45&lt;&gt;"",ScoreTable!$B$27,"")</f>
        <v/>
      </c>
      <c r="DD45" s="332" t="str">
        <f>IF(AO45&lt;&gt;"",ScoreTable!$C$27,"")</f>
        <v/>
      </c>
      <c r="DE45" s="332" t="str">
        <f>IF(AP45&lt;&gt;"",ScoreTable!$B$28,"")</f>
        <v/>
      </c>
      <c r="DF45" s="332" t="str">
        <f>IF(AQ45&lt;&gt;"",ScoreTable!$C$28,"")</f>
        <v/>
      </c>
      <c r="DG45" s="332" t="str">
        <f>IF(AR45&lt;&gt;"",ScoreTable!$B$29,"")</f>
        <v/>
      </c>
      <c r="DH45" s="332" t="str">
        <f>IF(AS45&lt;&gt;"",ScoreTable!$C$29,"")</f>
        <v/>
      </c>
      <c r="DI45" s="332" t="str">
        <f>IF(AT45&lt;&gt;"",ScoreTable!$B$30,"")</f>
        <v/>
      </c>
      <c r="DJ45" s="332" t="str">
        <f>IF(AU45&lt;&gt;"",ScoreTable!$C$30,"")</f>
        <v/>
      </c>
      <c r="DK45" s="332" t="str">
        <f>IF(AV45&lt;&gt;"",ScoreTable!$B$31,"")</f>
        <v/>
      </c>
      <c r="DL45" s="332" t="str">
        <f>IF(AW45&lt;&gt;"",ScoreTable!$C$31,"")</f>
        <v/>
      </c>
      <c r="DM45" s="332" t="str">
        <f>IF(AX45&lt;&gt;"",ScoreTable!$B$32,"")</f>
        <v/>
      </c>
      <c r="DN45" s="346" t="str">
        <f>IF(AY45&lt;&gt;"",ScoreTable!$C$32,"")</f>
        <v/>
      </c>
      <c r="DO45" s="338" t="str">
        <f>IF(AZ45&lt;&gt;"",ScoreTable!$B$34,"")</f>
        <v/>
      </c>
      <c r="DP45" s="332" t="str">
        <f>IF(BA45&lt;&gt;"",ScoreTable!$C$34,"")</f>
        <v/>
      </c>
      <c r="DQ45" s="332" t="str">
        <f>IF(BB45&lt;&gt;"",ScoreTable!$B$35,"")</f>
        <v/>
      </c>
      <c r="DR45" s="339" t="str">
        <f>IF(BC45&lt;&gt;"",ScoreTable!$C$35,"")</f>
        <v/>
      </c>
      <c r="DS45" s="338" t="str">
        <f>IF(BD45&lt;&gt;"",ScoreTable!$B$37,"")</f>
        <v/>
      </c>
      <c r="DT45" s="332" t="str">
        <f>IF(BE45&lt;&gt;"",ScoreTable!$C$37,"")</f>
        <v/>
      </c>
      <c r="DU45" s="332" t="str">
        <f>IF(BF45&lt;&gt;"",ScoreTable!$B$38,"")</f>
        <v/>
      </c>
      <c r="DV45" s="332" t="str">
        <f>IF(BG45&lt;&gt;"",ScoreTable!$C$38,"")</f>
        <v/>
      </c>
      <c r="DW45" s="332" t="str">
        <f>IF(BH45&lt;&gt;"",ScoreTable!$B$39,"")</f>
        <v/>
      </c>
      <c r="DX45" s="339" t="str">
        <f>IF(BI45&lt;&gt;"",ScoreTable!$C$39,"")</f>
        <v/>
      </c>
      <c r="DY45" s="338" t="str">
        <f>IF(BJ45&lt;&gt;"",ScoreTable!$B$3,"")</f>
        <v/>
      </c>
      <c r="DZ45" s="332" t="str">
        <f>IF(BK45&lt;&gt;"",ScoreTable!$C$3,"")</f>
        <v/>
      </c>
      <c r="EA45" s="332" t="str">
        <f>IF(BL45&lt;&gt;"",ScoreTable!$B$4,"")</f>
        <v/>
      </c>
      <c r="EB45" s="332" t="str">
        <f>IF(BM45&lt;&gt;"",ScoreTable!$C$4,"")</f>
        <v/>
      </c>
      <c r="EC45" s="332" t="str">
        <f>IF(BN45&lt;&gt;"",ScoreTable!$B$5,"")</f>
        <v/>
      </c>
      <c r="ED45" s="332" t="str">
        <f>IF(BO45&lt;&gt;"",ScoreTable!$C$5,"")</f>
        <v/>
      </c>
      <c r="EE45" s="332" t="str">
        <f>IF(BP45&lt;&gt;"",ScoreTable!$B$6,"")</f>
        <v/>
      </c>
      <c r="EF45" s="339" t="str">
        <f>IF(BQ45&lt;&gt;"",ScoreTable!$C$6,"")</f>
        <v/>
      </c>
      <c r="EG45" s="353" t="str">
        <f t="shared" si="28"/>
        <v/>
      </c>
    </row>
    <row r="46" spans="1:137" x14ac:dyDescent="0.2">
      <c r="A46">
        <v>42</v>
      </c>
      <c r="B46" s="328"/>
      <c r="C46" s="336" t="str">
        <f>Section4.c!C46</f>
        <v/>
      </c>
      <c r="D46" s="338"/>
      <c r="E46" s="332"/>
      <c r="F46" s="332"/>
      <c r="G46" s="332"/>
      <c r="H46" s="332"/>
      <c r="I46" s="339"/>
      <c r="J46" s="338"/>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9"/>
      <c r="AZ46" s="338"/>
      <c r="BA46" s="332"/>
      <c r="BB46" s="332"/>
      <c r="BC46" s="346"/>
      <c r="BD46" s="338"/>
      <c r="BE46" s="332"/>
      <c r="BF46" s="332"/>
      <c r="BG46" s="332"/>
      <c r="BH46" s="332"/>
      <c r="BI46" s="339"/>
      <c r="BJ46" s="337"/>
      <c r="BK46" s="332"/>
      <c r="BL46" s="332"/>
      <c r="BM46" s="332"/>
      <c r="BN46" s="332"/>
      <c r="BO46" s="332"/>
      <c r="BP46" s="332"/>
      <c r="BQ46" s="339"/>
      <c r="BR46" s="372"/>
      <c r="BS46" s="338" t="str">
        <f>IF(D46&lt;&gt;"",ScoreTable!$B$8,"")</f>
        <v/>
      </c>
      <c r="BT46" s="332" t="str">
        <f>IF(E46&lt;&gt;"",ScoreTable!$C$8,"")</f>
        <v/>
      </c>
      <c r="BU46" s="337" t="str">
        <f>IF(F46&lt;&gt;"",ScoreTable!B50,"")</f>
        <v/>
      </c>
      <c r="BV46" s="332" t="str">
        <f>IF(G46&lt;&gt;"",ScoreTable!C50,"")</f>
        <v/>
      </c>
      <c r="BW46" s="337" t="str">
        <f>IF(H46&lt;&gt;"",ScoreTable!B51,"")</f>
        <v/>
      </c>
      <c r="BX46" s="339" t="str">
        <f>IF(I46&lt;&gt;"",ScoreTable!$C$10,"")</f>
        <v/>
      </c>
      <c r="BY46" s="338" t="str">
        <f>IF(J46&lt;&gt;"",ScoreTable!$B$12,"")</f>
        <v/>
      </c>
      <c r="BZ46" s="332" t="str">
        <f>IF(K46&lt;&gt;"",ScoreTable!$C$12,"")</f>
        <v/>
      </c>
      <c r="CA46" s="332" t="str">
        <f>IF(L46&lt;&gt;"",ScoreTable!$B$13,"")</f>
        <v/>
      </c>
      <c r="CB46" s="332" t="str">
        <f>IF(M46&lt;&gt;"",ScoreTable!$C$13,"")</f>
        <v/>
      </c>
      <c r="CC46" s="332" t="str">
        <f>IF(N46&lt;&gt;"",ScoreTable!$B$14,"")</f>
        <v/>
      </c>
      <c r="CD46" s="332" t="str">
        <f>IF(O46&lt;&gt;"",ScoreTable!$C$14,"")</f>
        <v/>
      </c>
      <c r="CE46" s="332" t="str">
        <f>IF(P46&lt;&gt;"",ScoreTable!$B$15,"")</f>
        <v/>
      </c>
      <c r="CF46" s="332" t="str">
        <f>IF(Q46&lt;&gt;"",ScoreTable!$C$15,"")</f>
        <v/>
      </c>
      <c r="CG46" s="332" t="str">
        <f>IF(R46&lt;&gt;"",ScoreTable!$B$16,"")</f>
        <v/>
      </c>
      <c r="CH46" s="332" t="str">
        <f>IF(S46&lt;&gt;"",ScoreTable!$C$16,"")</f>
        <v/>
      </c>
      <c r="CI46" s="332" t="str">
        <f>IF(T46&lt;&gt;"",ScoreTable!$B$17,"")</f>
        <v/>
      </c>
      <c r="CJ46" s="332" t="str">
        <f>IF(U46&lt;&gt;"",ScoreTable!$C$17,"")</f>
        <v/>
      </c>
      <c r="CK46" s="332" t="str">
        <f>IF(V46&lt;&gt;"",ScoreTable!$B$18,"")</f>
        <v/>
      </c>
      <c r="CL46" s="332" t="str">
        <f>IF(W46&lt;&gt;"",ScoreTable!$C$18,"")</f>
        <v/>
      </c>
      <c r="CM46" s="332" t="str">
        <f>IF(X46&lt;&gt;"",ScoreTable!$B$19,"")</f>
        <v/>
      </c>
      <c r="CN46" s="332" t="str">
        <f>IF(Y46&lt;&gt;"",ScoreTable!$C$19,"")</f>
        <v/>
      </c>
      <c r="CO46" s="332" t="str">
        <f>IF(Z46&lt;&gt;"",ScoreTable!$B$20,"")</f>
        <v/>
      </c>
      <c r="CP46" s="332" t="str">
        <f>IF(AA46&lt;&gt;"",ScoreTable!$C$20,"")</f>
        <v/>
      </c>
      <c r="CQ46" s="332" t="str">
        <f>IF(AB46&lt;&gt;"",ScoreTable!$B$21,"")</f>
        <v/>
      </c>
      <c r="CR46" s="332" t="str">
        <f>IF(AC46&lt;&gt;"",ScoreTable!$C$21,"")</f>
        <v/>
      </c>
      <c r="CS46" s="332" t="str">
        <f>IF(AD46&lt;&gt;"",ScoreTable!$B$22,"")</f>
        <v/>
      </c>
      <c r="CT46" s="332" t="str">
        <f>IF(AE46&lt;&gt;"",ScoreTable!$C$22,"")</f>
        <v/>
      </c>
      <c r="CU46" s="332" t="str">
        <f>IF(AF46&lt;&gt;"",ScoreTable!$B$23,"")</f>
        <v/>
      </c>
      <c r="CV46" s="332" t="str">
        <f>IF(AG46&lt;&gt;"",ScoreTable!$C$23,"")</f>
        <v/>
      </c>
      <c r="CW46" s="332" t="str">
        <f>IF(AH46&lt;&gt;"",ScoreTable!$B$24,"")</f>
        <v/>
      </c>
      <c r="CX46" s="332" t="str">
        <f>IF(AI46&lt;&gt;"",ScoreTable!$C$24,"")</f>
        <v/>
      </c>
      <c r="CY46" s="332" t="str">
        <f>IF(AJ46&lt;&gt;"",ScoreTable!$B$25,"")</f>
        <v/>
      </c>
      <c r="CZ46" s="332" t="str">
        <f>IF(AK46&lt;&gt;"",ScoreTable!$C$25,"")</f>
        <v/>
      </c>
      <c r="DA46" s="332" t="str">
        <f>IF(AL46&lt;&gt;"",ScoreTable!$B$26,"")</f>
        <v/>
      </c>
      <c r="DB46" s="332" t="str">
        <f>IF(AM46&lt;&gt;"",ScoreTable!$C$26,"")</f>
        <v/>
      </c>
      <c r="DC46" s="332" t="str">
        <f>IF(AN46&lt;&gt;"",ScoreTable!$B$27,"")</f>
        <v/>
      </c>
      <c r="DD46" s="332" t="str">
        <f>IF(AO46&lt;&gt;"",ScoreTable!$C$27,"")</f>
        <v/>
      </c>
      <c r="DE46" s="332" t="str">
        <f>IF(AP46&lt;&gt;"",ScoreTable!$B$28,"")</f>
        <v/>
      </c>
      <c r="DF46" s="332" t="str">
        <f>IF(AQ46&lt;&gt;"",ScoreTable!$C$28,"")</f>
        <v/>
      </c>
      <c r="DG46" s="332" t="str">
        <f>IF(AR46&lt;&gt;"",ScoreTable!$B$29,"")</f>
        <v/>
      </c>
      <c r="DH46" s="332" t="str">
        <f>IF(AS46&lt;&gt;"",ScoreTable!$C$29,"")</f>
        <v/>
      </c>
      <c r="DI46" s="332" t="str">
        <f>IF(AT46&lt;&gt;"",ScoreTable!$B$30,"")</f>
        <v/>
      </c>
      <c r="DJ46" s="332" t="str">
        <f>IF(AU46&lt;&gt;"",ScoreTable!$C$30,"")</f>
        <v/>
      </c>
      <c r="DK46" s="332" t="str">
        <f>IF(AV46&lt;&gt;"",ScoreTable!$B$31,"")</f>
        <v/>
      </c>
      <c r="DL46" s="332" t="str">
        <f>IF(AW46&lt;&gt;"",ScoreTable!$C$31,"")</f>
        <v/>
      </c>
      <c r="DM46" s="332" t="str">
        <f>IF(AX46&lt;&gt;"",ScoreTable!$B$32,"")</f>
        <v/>
      </c>
      <c r="DN46" s="346" t="str">
        <f>IF(AY46&lt;&gt;"",ScoreTable!$C$32,"")</f>
        <v/>
      </c>
      <c r="DO46" s="338" t="str">
        <f>IF(AZ46&lt;&gt;"",ScoreTable!$B$34,"")</f>
        <v/>
      </c>
      <c r="DP46" s="332" t="str">
        <f>IF(BA46&lt;&gt;"",ScoreTable!$C$34,"")</f>
        <v/>
      </c>
      <c r="DQ46" s="332" t="str">
        <f>IF(BB46&lt;&gt;"",ScoreTable!$B$35,"")</f>
        <v/>
      </c>
      <c r="DR46" s="339" t="str">
        <f>IF(BC46&lt;&gt;"",ScoreTable!$C$35,"")</f>
        <v/>
      </c>
      <c r="DS46" s="338" t="str">
        <f>IF(BD46&lt;&gt;"",ScoreTable!$B$37,"")</f>
        <v/>
      </c>
      <c r="DT46" s="332" t="str">
        <f>IF(BE46&lt;&gt;"",ScoreTable!$C$37,"")</f>
        <v/>
      </c>
      <c r="DU46" s="332" t="str">
        <f>IF(BF46&lt;&gt;"",ScoreTable!$B$38,"")</f>
        <v/>
      </c>
      <c r="DV46" s="332" t="str">
        <f>IF(BG46&lt;&gt;"",ScoreTable!$C$38,"")</f>
        <v/>
      </c>
      <c r="DW46" s="332" t="str">
        <f>IF(BH46&lt;&gt;"",ScoreTable!$B$39,"")</f>
        <v/>
      </c>
      <c r="DX46" s="339" t="str">
        <f>IF(BI46&lt;&gt;"",ScoreTable!$C$39,"")</f>
        <v/>
      </c>
      <c r="DY46" s="338" t="str">
        <f>IF(BJ46&lt;&gt;"",ScoreTable!$B$3,"")</f>
        <v/>
      </c>
      <c r="DZ46" s="332" t="str">
        <f>IF(BK46&lt;&gt;"",ScoreTable!$C$3,"")</f>
        <v/>
      </c>
      <c r="EA46" s="332" t="str">
        <f>IF(BL46&lt;&gt;"",ScoreTable!$B$4,"")</f>
        <v/>
      </c>
      <c r="EB46" s="332" t="str">
        <f>IF(BM46&lt;&gt;"",ScoreTable!$C$4,"")</f>
        <v/>
      </c>
      <c r="EC46" s="332" t="str">
        <f>IF(BN46&lt;&gt;"",ScoreTable!$B$5,"")</f>
        <v/>
      </c>
      <c r="ED46" s="332" t="str">
        <f>IF(BO46&lt;&gt;"",ScoreTable!$C$5,"")</f>
        <v/>
      </c>
      <c r="EE46" s="332" t="str">
        <f>IF(BP46&lt;&gt;"",ScoreTable!$B$6,"")</f>
        <v/>
      </c>
      <c r="EF46" s="339" t="str">
        <f>IF(BQ46&lt;&gt;"",ScoreTable!$C$6,"")</f>
        <v/>
      </c>
      <c r="EG46" s="353" t="str">
        <f t="shared" si="28"/>
        <v/>
      </c>
    </row>
    <row r="47" spans="1:137" x14ac:dyDescent="0.2">
      <c r="A47">
        <v>43</v>
      </c>
      <c r="B47" s="328"/>
      <c r="C47" s="336" t="str">
        <f>Section4.c!C47</f>
        <v/>
      </c>
      <c r="D47" s="338"/>
      <c r="E47" s="332"/>
      <c r="F47" s="332"/>
      <c r="G47" s="332"/>
      <c r="H47" s="332"/>
      <c r="I47" s="339"/>
      <c r="J47" s="338"/>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9"/>
      <c r="AZ47" s="338"/>
      <c r="BA47" s="332"/>
      <c r="BB47" s="332"/>
      <c r="BC47" s="346"/>
      <c r="BD47" s="338"/>
      <c r="BE47" s="332"/>
      <c r="BF47" s="332"/>
      <c r="BG47" s="332"/>
      <c r="BH47" s="332"/>
      <c r="BI47" s="339"/>
      <c r="BJ47" s="337"/>
      <c r="BK47" s="332"/>
      <c r="BL47" s="332"/>
      <c r="BM47" s="332"/>
      <c r="BN47" s="332"/>
      <c r="BO47" s="332"/>
      <c r="BP47" s="332"/>
      <c r="BQ47" s="339"/>
      <c r="BR47" s="372"/>
      <c r="BS47" s="338" t="str">
        <f>IF(D47&lt;&gt;"",ScoreTable!$B$8,"")</f>
        <v/>
      </c>
      <c r="BT47" s="332" t="str">
        <f>IF(E47&lt;&gt;"",ScoreTable!$C$8,"")</f>
        <v/>
      </c>
      <c r="BU47" s="337" t="str">
        <f>IF(F47&lt;&gt;"",ScoreTable!B51,"")</f>
        <v/>
      </c>
      <c r="BV47" s="332" t="str">
        <f>IF(G47&lt;&gt;"",ScoreTable!C51,"")</f>
        <v/>
      </c>
      <c r="BW47" s="337" t="str">
        <f>IF(H47&lt;&gt;"",ScoreTable!B52,"")</f>
        <v/>
      </c>
      <c r="BX47" s="339" t="str">
        <f>IF(I47&lt;&gt;"",ScoreTable!$C$10,"")</f>
        <v/>
      </c>
      <c r="BY47" s="338" t="str">
        <f>IF(J47&lt;&gt;"",ScoreTable!$B$12,"")</f>
        <v/>
      </c>
      <c r="BZ47" s="332" t="str">
        <f>IF(K47&lt;&gt;"",ScoreTable!$C$12,"")</f>
        <v/>
      </c>
      <c r="CA47" s="332" t="str">
        <f>IF(L47&lt;&gt;"",ScoreTable!$B$13,"")</f>
        <v/>
      </c>
      <c r="CB47" s="332" t="str">
        <f>IF(M47&lt;&gt;"",ScoreTable!$C$13,"")</f>
        <v/>
      </c>
      <c r="CC47" s="332" t="str">
        <f>IF(N47&lt;&gt;"",ScoreTable!$B$14,"")</f>
        <v/>
      </c>
      <c r="CD47" s="332" t="str">
        <f>IF(O47&lt;&gt;"",ScoreTable!$C$14,"")</f>
        <v/>
      </c>
      <c r="CE47" s="332" t="str">
        <f>IF(P47&lt;&gt;"",ScoreTable!$B$15,"")</f>
        <v/>
      </c>
      <c r="CF47" s="332" t="str">
        <f>IF(Q47&lt;&gt;"",ScoreTable!$C$15,"")</f>
        <v/>
      </c>
      <c r="CG47" s="332" t="str">
        <f>IF(R47&lt;&gt;"",ScoreTable!$B$16,"")</f>
        <v/>
      </c>
      <c r="CH47" s="332" t="str">
        <f>IF(S47&lt;&gt;"",ScoreTable!$C$16,"")</f>
        <v/>
      </c>
      <c r="CI47" s="332" t="str">
        <f>IF(T47&lt;&gt;"",ScoreTable!$B$17,"")</f>
        <v/>
      </c>
      <c r="CJ47" s="332" t="str">
        <f>IF(U47&lt;&gt;"",ScoreTable!$C$17,"")</f>
        <v/>
      </c>
      <c r="CK47" s="332" t="str">
        <f>IF(V47&lt;&gt;"",ScoreTable!$B$18,"")</f>
        <v/>
      </c>
      <c r="CL47" s="332" t="str">
        <f>IF(W47&lt;&gt;"",ScoreTable!$C$18,"")</f>
        <v/>
      </c>
      <c r="CM47" s="332" t="str">
        <f>IF(X47&lt;&gt;"",ScoreTable!$B$19,"")</f>
        <v/>
      </c>
      <c r="CN47" s="332" t="str">
        <f>IF(Y47&lt;&gt;"",ScoreTable!$C$19,"")</f>
        <v/>
      </c>
      <c r="CO47" s="332" t="str">
        <f>IF(Z47&lt;&gt;"",ScoreTable!$B$20,"")</f>
        <v/>
      </c>
      <c r="CP47" s="332" t="str">
        <f>IF(AA47&lt;&gt;"",ScoreTable!$C$20,"")</f>
        <v/>
      </c>
      <c r="CQ47" s="332" t="str">
        <f>IF(AB47&lt;&gt;"",ScoreTable!$B$21,"")</f>
        <v/>
      </c>
      <c r="CR47" s="332" t="str">
        <f>IF(AC47&lt;&gt;"",ScoreTable!$C$21,"")</f>
        <v/>
      </c>
      <c r="CS47" s="332" t="str">
        <f>IF(AD47&lt;&gt;"",ScoreTable!$B$22,"")</f>
        <v/>
      </c>
      <c r="CT47" s="332" t="str">
        <f>IF(AE47&lt;&gt;"",ScoreTable!$C$22,"")</f>
        <v/>
      </c>
      <c r="CU47" s="332" t="str">
        <f>IF(AF47&lt;&gt;"",ScoreTable!$B$23,"")</f>
        <v/>
      </c>
      <c r="CV47" s="332" t="str">
        <f>IF(AG47&lt;&gt;"",ScoreTable!$C$23,"")</f>
        <v/>
      </c>
      <c r="CW47" s="332" t="str">
        <f>IF(AH47&lt;&gt;"",ScoreTable!$B$24,"")</f>
        <v/>
      </c>
      <c r="CX47" s="332" t="str">
        <f>IF(AI47&lt;&gt;"",ScoreTable!$C$24,"")</f>
        <v/>
      </c>
      <c r="CY47" s="332" t="str">
        <f>IF(AJ47&lt;&gt;"",ScoreTable!$B$25,"")</f>
        <v/>
      </c>
      <c r="CZ47" s="332" t="str">
        <f>IF(AK47&lt;&gt;"",ScoreTable!$C$25,"")</f>
        <v/>
      </c>
      <c r="DA47" s="332" t="str">
        <f>IF(AL47&lt;&gt;"",ScoreTable!$B$26,"")</f>
        <v/>
      </c>
      <c r="DB47" s="332" t="str">
        <f>IF(AM47&lt;&gt;"",ScoreTable!$C$26,"")</f>
        <v/>
      </c>
      <c r="DC47" s="332" t="str">
        <f>IF(AN47&lt;&gt;"",ScoreTable!$B$27,"")</f>
        <v/>
      </c>
      <c r="DD47" s="332" t="str">
        <f>IF(AO47&lt;&gt;"",ScoreTable!$C$27,"")</f>
        <v/>
      </c>
      <c r="DE47" s="332" t="str">
        <f>IF(AP47&lt;&gt;"",ScoreTable!$B$28,"")</f>
        <v/>
      </c>
      <c r="DF47" s="332" t="str">
        <f>IF(AQ47&lt;&gt;"",ScoreTable!$C$28,"")</f>
        <v/>
      </c>
      <c r="DG47" s="332" t="str">
        <f>IF(AR47&lt;&gt;"",ScoreTable!$B$29,"")</f>
        <v/>
      </c>
      <c r="DH47" s="332" t="str">
        <f>IF(AS47&lt;&gt;"",ScoreTable!$C$29,"")</f>
        <v/>
      </c>
      <c r="DI47" s="332" t="str">
        <f>IF(AT47&lt;&gt;"",ScoreTable!$B$30,"")</f>
        <v/>
      </c>
      <c r="DJ47" s="332" t="str">
        <f>IF(AU47&lt;&gt;"",ScoreTable!$C$30,"")</f>
        <v/>
      </c>
      <c r="DK47" s="332" t="str">
        <f>IF(AV47&lt;&gt;"",ScoreTable!$B$31,"")</f>
        <v/>
      </c>
      <c r="DL47" s="332" t="str">
        <f>IF(AW47&lt;&gt;"",ScoreTable!$C$31,"")</f>
        <v/>
      </c>
      <c r="DM47" s="332" t="str">
        <f>IF(AX47&lt;&gt;"",ScoreTable!$B$32,"")</f>
        <v/>
      </c>
      <c r="DN47" s="346" t="str">
        <f>IF(AY47&lt;&gt;"",ScoreTable!$C$32,"")</f>
        <v/>
      </c>
      <c r="DO47" s="338" t="str">
        <f>IF(AZ47&lt;&gt;"",ScoreTable!$B$34,"")</f>
        <v/>
      </c>
      <c r="DP47" s="332" t="str">
        <f>IF(BA47&lt;&gt;"",ScoreTable!$C$34,"")</f>
        <v/>
      </c>
      <c r="DQ47" s="332" t="str">
        <f>IF(BB47&lt;&gt;"",ScoreTable!$B$35,"")</f>
        <v/>
      </c>
      <c r="DR47" s="339" t="str">
        <f>IF(BC47&lt;&gt;"",ScoreTable!$C$35,"")</f>
        <v/>
      </c>
      <c r="DS47" s="338" t="str">
        <f>IF(BD47&lt;&gt;"",ScoreTable!$B$37,"")</f>
        <v/>
      </c>
      <c r="DT47" s="332" t="str">
        <f>IF(BE47&lt;&gt;"",ScoreTable!$C$37,"")</f>
        <v/>
      </c>
      <c r="DU47" s="332" t="str">
        <f>IF(BF47&lt;&gt;"",ScoreTable!$B$38,"")</f>
        <v/>
      </c>
      <c r="DV47" s="332" t="str">
        <f>IF(BG47&lt;&gt;"",ScoreTable!$C$38,"")</f>
        <v/>
      </c>
      <c r="DW47" s="332" t="str">
        <f>IF(BH47&lt;&gt;"",ScoreTable!$B$39,"")</f>
        <v/>
      </c>
      <c r="DX47" s="339" t="str">
        <f>IF(BI47&lt;&gt;"",ScoreTable!$C$39,"")</f>
        <v/>
      </c>
      <c r="DY47" s="338" t="str">
        <f>IF(BJ47&lt;&gt;"",ScoreTable!$B$3,"")</f>
        <v/>
      </c>
      <c r="DZ47" s="332" t="str">
        <f>IF(BK47&lt;&gt;"",ScoreTable!$C$3,"")</f>
        <v/>
      </c>
      <c r="EA47" s="332" t="str">
        <f>IF(BL47&lt;&gt;"",ScoreTable!$B$4,"")</f>
        <v/>
      </c>
      <c r="EB47" s="332" t="str">
        <f>IF(BM47&lt;&gt;"",ScoreTable!$C$4,"")</f>
        <v/>
      </c>
      <c r="EC47" s="332" t="str">
        <f>IF(BN47&lt;&gt;"",ScoreTable!$B$5,"")</f>
        <v/>
      </c>
      <c r="ED47" s="332" t="str">
        <f>IF(BO47&lt;&gt;"",ScoreTable!$C$5,"")</f>
        <v/>
      </c>
      <c r="EE47" s="332" t="str">
        <f>IF(BP47&lt;&gt;"",ScoreTable!$B$6,"")</f>
        <v/>
      </c>
      <c r="EF47" s="339" t="str">
        <f>IF(BQ47&lt;&gt;"",ScoreTable!$C$6,"")</f>
        <v/>
      </c>
      <c r="EG47" s="353" t="str">
        <f t="shared" si="28"/>
        <v/>
      </c>
    </row>
    <row r="48" spans="1:137" x14ac:dyDescent="0.2">
      <c r="A48">
        <v>44</v>
      </c>
      <c r="B48" s="328"/>
      <c r="C48" s="336" t="str">
        <f>Section4.c!C48</f>
        <v/>
      </c>
      <c r="D48" s="338"/>
      <c r="E48" s="332"/>
      <c r="F48" s="332"/>
      <c r="G48" s="332"/>
      <c r="H48" s="332"/>
      <c r="I48" s="339"/>
      <c r="J48" s="338"/>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9"/>
      <c r="AZ48" s="338"/>
      <c r="BA48" s="332"/>
      <c r="BB48" s="332"/>
      <c r="BC48" s="346"/>
      <c r="BD48" s="338"/>
      <c r="BE48" s="332"/>
      <c r="BF48" s="332"/>
      <c r="BG48" s="332"/>
      <c r="BH48" s="332"/>
      <c r="BI48" s="339"/>
      <c r="BJ48" s="337"/>
      <c r="BK48" s="332"/>
      <c r="BL48" s="332"/>
      <c r="BM48" s="332"/>
      <c r="BN48" s="332"/>
      <c r="BO48" s="332"/>
      <c r="BP48" s="332"/>
      <c r="BQ48" s="339"/>
      <c r="BR48" s="372"/>
      <c r="BS48" s="338" t="str">
        <f>IF(D48&lt;&gt;"",ScoreTable!$B$8,"")</f>
        <v/>
      </c>
      <c r="BT48" s="332" t="str">
        <f>IF(E48&lt;&gt;"",ScoreTable!$C$8,"")</f>
        <v/>
      </c>
      <c r="BU48" s="337" t="str">
        <f>IF(F48&lt;&gt;"",ScoreTable!B52,"")</f>
        <v/>
      </c>
      <c r="BV48" s="332" t="str">
        <f>IF(G48&lt;&gt;"",ScoreTable!C52,"")</f>
        <v/>
      </c>
      <c r="BW48" s="337" t="str">
        <f>IF(H48&lt;&gt;"",ScoreTable!B53,"")</f>
        <v/>
      </c>
      <c r="BX48" s="339" t="str">
        <f>IF(I48&lt;&gt;"",ScoreTable!$C$10,"")</f>
        <v/>
      </c>
      <c r="BY48" s="338" t="str">
        <f>IF(J48&lt;&gt;"",ScoreTable!$B$12,"")</f>
        <v/>
      </c>
      <c r="BZ48" s="332" t="str">
        <f>IF(K48&lt;&gt;"",ScoreTable!$C$12,"")</f>
        <v/>
      </c>
      <c r="CA48" s="332" t="str">
        <f>IF(L48&lt;&gt;"",ScoreTable!$B$13,"")</f>
        <v/>
      </c>
      <c r="CB48" s="332" t="str">
        <f>IF(M48&lt;&gt;"",ScoreTable!$C$13,"")</f>
        <v/>
      </c>
      <c r="CC48" s="332" t="str">
        <f>IF(N48&lt;&gt;"",ScoreTable!$B$14,"")</f>
        <v/>
      </c>
      <c r="CD48" s="332" t="str">
        <f>IF(O48&lt;&gt;"",ScoreTable!$C$14,"")</f>
        <v/>
      </c>
      <c r="CE48" s="332" t="str">
        <f>IF(P48&lt;&gt;"",ScoreTable!$B$15,"")</f>
        <v/>
      </c>
      <c r="CF48" s="332" t="str">
        <f>IF(Q48&lt;&gt;"",ScoreTable!$C$15,"")</f>
        <v/>
      </c>
      <c r="CG48" s="332" t="str">
        <f>IF(R48&lt;&gt;"",ScoreTable!$B$16,"")</f>
        <v/>
      </c>
      <c r="CH48" s="332" t="str">
        <f>IF(S48&lt;&gt;"",ScoreTable!$C$16,"")</f>
        <v/>
      </c>
      <c r="CI48" s="332" t="str">
        <f>IF(T48&lt;&gt;"",ScoreTable!$B$17,"")</f>
        <v/>
      </c>
      <c r="CJ48" s="332" t="str">
        <f>IF(U48&lt;&gt;"",ScoreTable!$C$17,"")</f>
        <v/>
      </c>
      <c r="CK48" s="332" t="str">
        <f>IF(V48&lt;&gt;"",ScoreTable!$B$18,"")</f>
        <v/>
      </c>
      <c r="CL48" s="332" t="str">
        <f>IF(W48&lt;&gt;"",ScoreTable!$C$18,"")</f>
        <v/>
      </c>
      <c r="CM48" s="332" t="str">
        <f>IF(X48&lt;&gt;"",ScoreTable!$B$19,"")</f>
        <v/>
      </c>
      <c r="CN48" s="332" t="str">
        <f>IF(Y48&lt;&gt;"",ScoreTable!$C$19,"")</f>
        <v/>
      </c>
      <c r="CO48" s="332" t="str">
        <f>IF(Z48&lt;&gt;"",ScoreTable!$B$20,"")</f>
        <v/>
      </c>
      <c r="CP48" s="332" t="str">
        <f>IF(AA48&lt;&gt;"",ScoreTable!$C$20,"")</f>
        <v/>
      </c>
      <c r="CQ48" s="332" t="str">
        <f>IF(AB48&lt;&gt;"",ScoreTable!$B$21,"")</f>
        <v/>
      </c>
      <c r="CR48" s="332" t="str">
        <f>IF(AC48&lt;&gt;"",ScoreTable!$C$21,"")</f>
        <v/>
      </c>
      <c r="CS48" s="332" t="str">
        <f>IF(AD48&lt;&gt;"",ScoreTable!$B$22,"")</f>
        <v/>
      </c>
      <c r="CT48" s="332" t="str">
        <f>IF(AE48&lt;&gt;"",ScoreTable!$C$22,"")</f>
        <v/>
      </c>
      <c r="CU48" s="332" t="str">
        <f>IF(AF48&lt;&gt;"",ScoreTable!$B$23,"")</f>
        <v/>
      </c>
      <c r="CV48" s="332" t="str">
        <f>IF(AG48&lt;&gt;"",ScoreTable!$C$23,"")</f>
        <v/>
      </c>
      <c r="CW48" s="332" t="str">
        <f>IF(AH48&lt;&gt;"",ScoreTable!$B$24,"")</f>
        <v/>
      </c>
      <c r="CX48" s="332" t="str">
        <f>IF(AI48&lt;&gt;"",ScoreTable!$C$24,"")</f>
        <v/>
      </c>
      <c r="CY48" s="332" t="str">
        <f>IF(AJ48&lt;&gt;"",ScoreTable!$B$25,"")</f>
        <v/>
      </c>
      <c r="CZ48" s="332" t="str">
        <f>IF(AK48&lt;&gt;"",ScoreTable!$C$25,"")</f>
        <v/>
      </c>
      <c r="DA48" s="332" t="str">
        <f>IF(AL48&lt;&gt;"",ScoreTable!$B$26,"")</f>
        <v/>
      </c>
      <c r="DB48" s="332" t="str">
        <f>IF(AM48&lt;&gt;"",ScoreTable!$C$26,"")</f>
        <v/>
      </c>
      <c r="DC48" s="332" t="str">
        <f>IF(AN48&lt;&gt;"",ScoreTable!$B$27,"")</f>
        <v/>
      </c>
      <c r="DD48" s="332" t="str">
        <f>IF(AO48&lt;&gt;"",ScoreTable!$C$27,"")</f>
        <v/>
      </c>
      <c r="DE48" s="332" t="str">
        <f>IF(AP48&lt;&gt;"",ScoreTable!$B$28,"")</f>
        <v/>
      </c>
      <c r="DF48" s="332" t="str">
        <f>IF(AQ48&lt;&gt;"",ScoreTable!$C$28,"")</f>
        <v/>
      </c>
      <c r="DG48" s="332" t="str">
        <f>IF(AR48&lt;&gt;"",ScoreTable!$B$29,"")</f>
        <v/>
      </c>
      <c r="DH48" s="332" t="str">
        <f>IF(AS48&lt;&gt;"",ScoreTable!$C$29,"")</f>
        <v/>
      </c>
      <c r="DI48" s="332" t="str">
        <f>IF(AT48&lt;&gt;"",ScoreTable!$B$30,"")</f>
        <v/>
      </c>
      <c r="DJ48" s="332" t="str">
        <f>IF(AU48&lt;&gt;"",ScoreTable!$C$30,"")</f>
        <v/>
      </c>
      <c r="DK48" s="332" t="str">
        <f>IF(AV48&lt;&gt;"",ScoreTable!$B$31,"")</f>
        <v/>
      </c>
      <c r="DL48" s="332" t="str">
        <f>IF(AW48&lt;&gt;"",ScoreTable!$C$31,"")</f>
        <v/>
      </c>
      <c r="DM48" s="332" t="str">
        <f>IF(AX48&lt;&gt;"",ScoreTable!$B$32,"")</f>
        <v/>
      </c>
      <c r="DN48" s="346" t="str">
        <f>IF(AY48&lt;&gt;"",ScoreTable!$C$32,"")</f>
        <v/>
      </c>
      <c r="DO48" s="338" t="str">
        <f>IF(AZ48&lt;&gt;"",ScoreTable!$B$34,"")</f>
        <v/>
      </c>
      <c r="DP48" s="332" t="str">
        <f>IF(BA48&lt;&gt;"",ScoreTable!$C$34,"")</f>
        <v/>
      </c>
      <c r="DQ48" s="332" t="str">
        <f>IF(BB48&lt;&gt;"",ScoreTable!$B$35,"")</f>
        <v/>
      </c>
      <c r="DR48" s="339" t="str">
        <f>IF(BC48&lt;&gt;"",ScoreTable!$C$35,"")</f>
        <v/>
      </c>
      <c r="DS48" s="338" t="str">
        <f>IF(BD48&lt;&gt;"",ScoreTable!$B$37,"")</f>
        <v/>
      </c>
      <c r="DT48" s="332" t="str">
        <f>IF(BE48&lt;&gt;"",ScoreTable!$C$37,"")</f>
        <v/>
      </c>
      <c r="DU48" s="332" t="str">
        <f>IF(BF48&lt;&gt;"",ScoreTable!$B$38,"")</f>
        <v/>
      </c>
      <c r="DV48" s="332" t="str">
        <f>IF(BG48&lt;&gt;"",ScoreTable!$C$38,"")</f>
        <v/>
      </c>
      <c r="DW48" s="332" t="str">
        <f>IF(BH48&lt;&gt;"",ScoreTable!$B$39,"")</f>
        <v/>
      </c>
      <c r="DX48" s="339" t="str">
        <f>IF(BI48&lt;&gt;"",ScoreTable!$C$39,"")</f>
        <v/>
      </c>
      <c r="DY48" s="338" t="str">
        <f>IF(BJ48&lt;&gt;"",ScoreTable!$B$3,"")</f>
        <v/>
      </c>
      <c r="DZ48" s="332" t="str">
        <f>IF(BK48&lt;&gt;"",ScoreTable!$C$3,"")</f>
        <v/>
      </c>
      <c r="EA48" s="332" t="str">
        <f>IF(BL48&lt;&gt;"",ScoreTable!$B$4,"")</f>
        <v/>
      </c>
      <c r="EB48" s="332" t="str">
        <f>IF(BM48&lt;&gt;"",ScoreTable!$C$4,"")</f>
        <v/>
      </c>
      <c r="EC48" s="332" t="str">
        <f>IF(BN48&lt;&gt;"",ScoreTable!$B$5,"")</f>
        <v/>
      </c>
      <c r="ED48" s="332" t="str">
        <f>IF(BO48&lt;&gt;"",ScoreTable!$C$5,"")</f>
        <v/>
      </c>
      <c r="EE48" s="332" t="str">
        <f>IF(BP48&lt;&gt;"",ScoreTable!$B$6,"")</f>
        <v/>
      </c>
      <c r="EF48" s="339" t="str">
        <f>IF(BQ48&lt;&gt;"",ScoreTable!$C$6,"")</f>
        <v/>
      </c>
      <c r="EG48" s="353" t="str">
        <f t="shared" si="28"/>
        <v/>
      </c>
    </row>
    <row r="49" spans="1:137" x14ac:dyDescent="0.2">
      <c r="A49">
        <v>45</v>
      </c>
      <c r="B49" s="328"/>
      <c r="C49" s="336" t="str">
        <f>Section4.c!C49</f>
        <v/>
      </c>
      <c r="D49" s="338"/>
      <c r="E49" s="332"/>
      <c r="F49" s="332"/>
      <c r="G49" s="332"/>
      <c r="H49" s="332"/>
      <c r="I49" s="339"/>
      <c r="J49" s="338"/>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9"/>
      <c r="AZ49" s="338"/>
      <c r="BA49" s="332"/>
      <c r="BB49" s="332"/>
      <c r="BC49" s="346"/>
      <c r="BD49" s="338"/>
      <c r="BE49" s="332"/>
      <c r="BF49" s="332"/>
      <c r="BG49" s="332"/>
      <c r="BH49" s="332"/>
      <c r="BI49" s="339"/>
      <c r="BJ49" s="337"/>
      <c r="BK49" s="332"/>
      <c r="BL49" s="332"/>
      <c r="BM49" s="332"/>
      <c r="BN49" s="332"/>
      <c r="BO49" s="332"/>
      <c r="BP49" s="332"/>
      <c r="BQ49" s="339"/>
      <c r="BR49" s="372"/>
      <c r="BS49" s="338" t="str">
        <f>IF(D49&lt;&gt;"",ScoreTable!$B$8,"")</f>
        <v/>
      </c>
      <c r="BT49" s="332" t="str">
        <f>IF(E49&lt;&gt;"",ScoreTable!$C$8,"")</f>
        <v/>
      </c>
      <c r="BU49" s="337" t="str">
        <f>IF(F49&lt;&gt;"",ScoreTable!B53,"")</f>
        <v/>
      </c>
      <c r="BV49" s="332" t="str">
        <f>IF(G49&lt;&gt;"",ScoreTable!C53,"")</f>
        <v/>
      </c>
      <c r="BW49" s="337" t="str">
        <f>IF(H49&lt;&gt;"",ScoreTable!B54,"")</f>
        <v/>
      </c>
      <c r="BX49" s="339" t="str">
        <f>IF(I49&lt;&gt;"",ScoreTable!$C$10,"")</f>
        <v/>
      </c>
      <c r="BY49" s="338" t="str">
        <f>IF(J49&lt;&gt;"",ScoreTable!$B$12,"")</f>
        <v/>
      </c>
      <c r="BZ49" s="332" t="str">
        <f>IF(K49&lt;&gt;"",ScoreTable!$C$12,"")</f>
        <v/>
      </c>
      <c r="CA49" s="332" t="str">
        <f>IF(L49&lt;&gt;"",ScoreTable!$B$13,"")</f>
        <v/>
      </c>
      <c r="CB49" s="332" t="str">
        <f>IF(M49&lt;&gt;"",ScoreTable!$C$13,"")</f>
        <v/>
      </c>
      <c r="CC49" s="332" t="str">
        <f>IF(N49&lt;&gt;"",ScoreTable!$B$14,"")</f>
        <v/>
      </c>
      <c r="CD49" s="332" t="str">
        <f>IF(O49&lt;&gt;"",ScoreTable!$C$14,"")</f>
        <v/>
      </c>
      <c r="CE49" s="332" t="str">
        <f>IF(P49&lt;&gt;"",ScoreTable!$B$15,"")</f>
        <v/>
      </c>
      <c r="CF49" s="332" t="str">
        <f>IF(Q49&lt;&gt;"",ScoreTable!$C$15,"")</f>
        <v/>
      </c>
      <c r="CG49" s="332" t="str">
        <f>IF(R49&lt;&gt;"",ScoreTable!$B$16,"")</f>
        <v/>
      </c>
      <c r="CH49" s="332" t="str">
        <f>IF(S49&lt;&gt;"",ScoreTable!$C$16,"")</f>
        <v/>
      </c>
      <c r="CI49" s="332" t="str">
        <f>IF(T49&lt;&gt;"",ScoreTable!$B$17,"")</f>
        <v/>
      </c>
      <c r="CJ49" s="332" t="str">
        <f>IF(U49&lt;&gt;"",ScoreTable!$C$17,"")</f>
        <v/>
      </c>
      <c r="CK49" s="332" t="str">
        <f>IF(V49&lt;&gt;"",ScoreTable!$B$18,"")</f>
        <v/>
      </c>
      <c r="CL49" s="332" t="str">
        <f>IF(W49&lt;&gt;"",ScoreTable!$C$18,"")</f>
        <v/>
      </c>
      <c r="CM49" s="332" t="str">
        <f>IF(X49&lt;&gt;"",ScoreTable!$B$19,"")</f>
        <v/>
      </c>
      <c r="CN49" s="332" t="str">
        <f>IF(Y49&lt;&gt;"",ScoreTable!$C$19,"")</f>
        <v/>
      </c>
      <c r="CO49" s="332" t="str">
        <f>IF(Z49&lt;&gt;"",ScoreTable!$B$20,"")</f>
        <v/>
      </c>
      <c r="CP49" s="332" t="str">
        <f>IF(AA49&lt;&gt;"",ScoreTable!$C$20,"")</f>
        <v/>
      </c>
      <c r="CQ49" s="332" t="str">
        <f>IF(AB49&lt;&gt;"",ScoreTable!$B$21,"")</f>
        <v/>
      </c>
      <c r="CR49" s="332" t="str">
        <f>IF(AC49&lt;&gt;"",ScoreTable!$C$21,"")</f>
        <v/>
      </c>
      <c r="CS49" s="332" t="str">
        <f>IF(AD49&lt;&gt;"",ScoreTable!$B$22,"")</f>
        <v/>
      </c>
      <c r="CT49" s="332" t="str">
        <f>IF(AE49&lt;&gt;"",ScoreTable!$C$22,"")</f>
        <v/>
      </c>
      <c r="CU49" s="332" t="str">
        <f>IF(AF49&lt;&gt;"",ScoreTable!$B$23,"")</f>
        <v/>
      </c>
      <c r="CV49" s="332" t="str">
        <f>IF(AG49&lt;&gt;"",ScoreTable!$C$23,"")</f>
        <v/>
      </c>
      <c r="CW49" s="332" t="str">
        <f>IF(AH49&lt;&gt;"",ScoreTable!$B$24,"")</f>
        <v/>
      </c>
      <c r="CX49" s="332" t="str">
        <f>IF(AI49&lt;&gt;"",ScoreTable!$C$24,"")</f>
        <v/>
      </c>
      <c r="CY49" s="332" t="str">
        <f>IF(AJ49&lt;&gt;"",ScoreTable!$B$25,"")</f>
        <v/>
      </c>
      <c r="CZ49" s="332" t="str">
        <f>IF(AK49&lt;&gt;"",ScoreTable!$C$25,"")</f>
        <v/>
      </c>
      <c r="DA49" s="332" t="str">
        <f>IF(AL49&lt;&gt;"",ScoreTable!$B$26,"")</f>
        <v/>
      </c>
      <c r="DB49" s="332" t="str">
        <f>IF(AM49&lt;&gt;"",ScoreTable!$C$26,"")</f>
        <v/>
      </c>
      <c r="DC49" s="332" t="str">
        <f>IF(AN49&lt;&gt;"",ScoreTable!$B$27,"")</f>
        <v/>
      </c>
      <c r="DD49" s="332" t="str">
        <f>IF(AO49&lt;&gt;"",ScoreTable!$C$27,"")</f>
        <v/>
      </c>
      <c r="DE49" s="332" t="str">
        <f>IF(AP49&lt;&gt;"",ScoreTable!$B$28,"")</f>
        <v/>
      </c>
      <c r="DF49" s="332" t="str">
        <f>IF(AQ49&lt;&gt;"",ScoreTable!$C$28,"")</f>
        <v/>
      </c>
      <c r="DG49" s="332" t="str">
        <f>IF(AR49&lt;&gt;"",ScoreTable!$B$29,"")</f>
        <v/>
      </c>
      <c r="DH49" s="332" t="str">
        <f>IF(AS49&lt;&gt;"",ScoreTable!$C$29,"")</f>
        <v/>
      </c>
      <c r="DI49" s="332" t="str">
        <f>IF(AT49&lt;&gt;"",ScoreTable!$B$30,"")</f>
        <v/>
      </c>
      <c r="DJ49" s="332" t="str">
        <f>IF(AU49&lt;&gt;"",ScoreTable!$C$30,"")</f>
        <v/>
      </c>
      <c r="DK49" s="332" t="str">
        <f>IF(AV49&lt;&gt;"",ScoreTable!$B$31,"")</f>
        <v/>
      </c>
      <c r="DL49" s="332" t="str">
        <f>IF(AW49&lt;&gt;"",ScoreTable!$C$31,"")</f>
        <v/>
      </c>
      <c r="DM49" s="332" t="str">
        <f>IF(AX49&lt;&gt;"",ScoreTable!$B$32,"")</f>
        <v/>
      </c>
      <c r="DN49" s="346" t="str">
        <f>IF(AY49&lt;&gt;"",ScoreTable!$C$32,"")</f>
        <v/>
      </c>
      <c r="DO49" s="338" t="str">
        <f>IF(AZ49&lt;&gt;"",ScoreTable!$B$34,"")</f>
        <v/>
      </c>
      <c r="DP49" s="332" t="str">
        <f>IF(BA49&lt;&gt;"",ScoreTable!$C$34,"")</f>
        <v/>
      </c>
      <c r="DQ49" s="332" t="str">
        <f>IF(BB49&lt;&gt;"",ScoreTable!$B$35,"")</f>
        <v/>
      </c>
      <c r="DR49" s="339" t="str">
        <f>IF(BC49&lt;&gt;"",ScoreTable!$C$35,"")</f>
        <v/>
      </c>
      <c r="DS49" s="338" t="str">
        <f>IF(BD49&lt;&gt;"",ScoreTable!$B$37,"")</f>
        <v/>
      </c>
      <c r="DT49" s="332" t="str">
        <f>IF(BE49&lt;&gt;"",ScoreTable!$C$37,"")</f>
        <v/>
      </c>
      <c r="DU49" s="332" t="str">
        <f>IF(BF49&lt;&gt;"",ScoreTable!$B$38,"")</f>
        <v/>
      </c>
      <c r="DV49" s="332" t="str">
        <f>IF(BG49&lt;&gt;"",ScoreTable!$C$38,"")</f>
        <v/>
      </c>
      <c r="DW49" s="332" t="str">
        <f>IF(BH49&lt;&gt;"",ScoreTable!$B$39,"")</f>
        <v/>
      </c>
      <c r="DX49" s="339" t="str">
        <f>IF(BI49&lt;&gt;"",ScoreTable!$C$39,"")</f>
        <v/>
      </c>
      <c r="DY49" s="338" t="str">
        <f>IF(BJ49&lt;&gt;"",ScoreTable!$B$3,"")</f>
        <v/>
      </c>
      <c r="DZ49" s="332" t="str">
        <f>IF(BK49&lt;&gt;"",ScoreTable!$C$3,"")</f>
        <v/>
      </c>
      <c r="EA49" s="332" t="str">
        <f>IF(BL49&lt;&gt;"",ScoreTable!$B$4,"")</f>
        <v/>
      </c>
      <c r="EB49" s="332" t="str">
        <f>IF(BM49&lt;&gt;"",ScoreTable!$C$4,"")</f>
        <v/>
      </c>
      <c r="EC49" s="332" t="str">
        <f>IF(BN49&lt;&gt;"",ScoreTable!$B$5,"")</f>
        <v/>
      </c>
      <c r="ED49" s="332" t="str">
        <f>IF(BO49&lt;&gt;"",ScoreTable!$C$5,"")</f>
        <v/>
      </c>
      <c r="EE49" s="332" t="str">
        <f>IF(BP49&lt;&gt;"",ScoreTable!$B$6,"")</f>
        <v/>
      </c>
      <c r="EF49" s="339" t="str">
        <f>IF(BQ49&lt;&gt;"",ScoreTable!$C$6,"")</f>
        <v/>
      </c>
      <c r="EG49" s="353" t="str">
        <f t="shared" si="28"/>
        <v/>
      </c>
    </row>
    <row r="50" spans="1:137" x14ac:dyDescent="0.2">
      <c r="A50">
        <v>46</v>
      </c>
      <c r="B50" s="328"/>
      <c r="C50" s="336" t="str">
        <f>Section4.c!C50</f>
        <v/>
      </c>
      <c r="D50" s="338"/>
      <c r="E50" s="332"/>
      <c r="F50" s="332"/>
      <c r="G50" s="332"/>
      <c r="H50" s="332"/>
      <c r="I50" s="339"/>
      <c r="J50" s="338"/>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9"/>
      <c r="AZ50" s="338"/>
      <c r="BA50" s="332"/>
      <c r="BB50" s="332"/>
      <c r="BC50" s="346"/>
      <c r="BD50" s="338"/>
      <c r="BE50" s="332"/>
      <c r="BF50" s="332"/>
      <c r="BG50" s="332"/>
      <c r="BH50" s="332"/>
      <c r="BI50" s="339"/>
      <c r="BJ50" s="337"/>
      <c r="BK50" s="332"/>
      <c r="BL50" s="332"/>
      <c r="BM50" s="332"/>
      <c r="BN50" s="332"/>
      <c r="BO50" s="332"/>
      <c r="BP50" s="332"/>
      <c r="BQ50" s="339"/>
      <c r="BR50" s="372"/>
      <c r="BS50" s="338" t="str">
        <f>IF(D50&lt;&gt;"",ScoreTable!$B$8,"")</f>
        <v/>
      </c>
      <c r="BT50" s="332" t="str">
        <f>IF(E50&lt;&gt;"",ScoreTable!$C$8,"")</f>
        <v/>
      </c>
      <c r="BU50" s="337" t="str">
        <f>IF(F50&lt;&gt;"",ScoreTable!B54,"")</f>
        <v/>
      </c>
      <c r="BV50" s="332" t="str">
        <f>IF(G50&lt;&gt;"",ScoreTable!C54,"")</f>
        <v/>
      </c>
      <c r="BW50" s="337" t="str">
        <f>IF(H50&lt;&gt;"",ScoreTable!B55,"")</f>
        <v/>
      </c>
      <c r="BX50" s="339" t="str">
        <f>IF(I50&lt;&gt;"",ScoreTable!$C$10,"")</f>
        <v/>
      </c>
      <c r="BY50" s="338" t="str">
        <f>IF(J50&lt;&gt;"",ScoreTable!$B$12,"")</f>
        <v/>
      </c>
      <c r="BZ50" s="332" t="str">
        <f>IF(K50&lt;&gt;"",ScoreTable!$C$12,"")</f>
        <v/>
      </c>
      <c r="CA50" s="332" t="str">
        <f>IF(L50&lt;&gt;"",ScoreTable!$B$13,"")</f>
        <v/>
      </c>
      <c r="CB50" s="332" t="str">
        <f>IF(M50&lt;&gt;"",ScoreTable!$C$13,"")</f>
        <v/>
      </c>
      <c r="CC50" s="332" t="str">
        <f>IF(N50&lt;&gt;"",ScoreTable!$B$14,"")</f>
        <v/>
      </c>
      <c r="CD50" s="332" t="str">
        <f>IF(O50&lt;&gt;"",ScoreTable!$C$14,"")</f>
        <v/>
      </c>
      <c r="CE50" s="332" t="str">
        <f>IF(P50&lt;&gt;"",ScoreTable!$B$15,"")</f>
        <v/>
      </c>
      <c r="CF50" s="332" t="str">
        <f>IF(Q50&lt;&gt;"",ScoreTable!$C$15,"")</f>
        <v/>
      </c>
      <c r="CG50" s="332" t="str">
        <f>IF(R50&lt;&gt;"",ScoreTable!$B$16,"")</f>
        <v/>
      </c>
      <c r="CH50" s="332" t="str">
        <f>IF(S50&lt;&gt;"",ScoreTable!$C$16,"")</f>
        <v/>
      </c>
      <c r="CI50" s="332" t="str">
        <f>IF(T50&lt;&gt;"",ScoreTable!$B$17,"")</f>
        <v/>
      </c>
      <c r="CJ50" s="332" t="str">
        <f>IF(U50&lt;&gt;"",ScoreTable!$C$17,"")</f>
        <v/>
      </c>
      <c r="CK50" s="332" t="str">
        <f>IF(V50&lt;&gt;"",ScoreTable!$B$18,"")</f>
        <v/>
      </c>
      <c r="CL50" s="332" t="str">
        <f>IF(W50&lt;&gt;"",ScoreTable!$C$18,"")</f>
        <v/>
      </c>
      <c r="CM50" s="332" t="str">
        <f>IF(X50&lt;&gt;"",ScoreTable!$B$19,"")</f>
        <v/>
      </c>
      <c r="CN50" s="332" t="str">
        <f>IF(Y50&lt;&gt;"",ScoreTable!$C$19,"")</f>
        <v/>
      </c>
      <c r="CO50" s="332" t="str">
        <f>IF(Z50&lt;&gt;"",ScoreTable!$B$20,"")</f>
        <v/>
      </c>
      <c r="CP50" s="332" t="str">
        <f>IF(AA50&lt;&gt;"",ScoreTable!$C$20,"")</f>
        <v/>
      </c>
      <c r="CQ50" s="332" t="str">
        <f>IF(AB50&lt;&gt;"",ScoreTable!$B$21,"")</f>
        <v/>
      </c>
      <c r="CR50" s="332" t="str">
        <f>IF(AC50&lt;&gt;"",ScoreTable!$C$21,"")</f>
        <v/>
      </c>
      <c r="CS50" s="332" t="str">
        <f>IF(AD50&lt;&gt;"",ScoreTable!$B$22,"")</f>
        <v/>
      </c>
      <c r="CT50" s="332" t="str">
        <f>IF(AE50&lt;&gt;"",ScoreTable!$C$22,"")</f>
        <v/>
      </c>
      <c r="CU50" s="332" t="str">
        <f>IF(AF50&lt;&gt;"",ScoreTable!$B$23,"")</f>
        <v/>
      </c>
      <c r="CV50" s="332" t="str">
        <f>IF(AG50&lt;&gt;"",ScoreTable!$C$23,"")</f>
        <v/>
      </c>
      <c r="CW50" s="332" t="str">
        <f>IF(AH50&lt;&gt;"",ScoreTable!$B$24,"")</f>
        <v/>
      </c>
      <c r="CX50" s="332" t="str">
        <f>IF(AI50&lt;&gt;"",ScoreTable!$C$24,"")</f>
        <v/>
      </c>
      <c r="CY50" s="332" t="str">
        <f>IF(AJ50&lt;&gt;"",ScoreTable!$B$25,"")</f>
        <v/>
      </c>
      <c r="CZ50" s="332" t="str">
        <f>IF(AK50&lt;&gt;"",ScoreTable!$C$25,"")</f>
        <v/>
      </c>
      <c r="DA50" s="332" t="str">
        <f>IF(AL50&lt;&gt;"",ScoreTable!$B$26,"")</f>
        <v/>
      </c>
      <c r="DB50" s="332" t="str">
        <f>IF(AM50&lt;&gt;"",ScoreTable!$C$26,"")</f>
        <v/>
      </c>
      <c r="DC50" s="332" t="str">
        <f>IF(AN50&lt;&gt;"",ScoreTable!$B$27,"")</f>
        <v/>
      </c>
      <c r="DD50" s="332" t="str">
        <f>IF(AO50&lt;&gt;"",ScoreTable!$C$27,"")</f>
        <v/>
      </c>
      <c r="DE50" s="332" t="str">
        <f>IF(AP50&lt;&gt;"",ScoreTable!$B$28,"")</f>
        <v/>
      </c>
      <c r="DF50" s="332" t="str">
        <f>IF(AQ50&lt;&gt;"",ScoreTable!$C$28,"")</f>
        <v/>
      </c>
      <c r="DG50" s="332" t="str">
        <f>IF(AR50&lt;&gt;"",ScoreTable!$B$29,"")</f>
        <v/>
      </c>
      <c r="DH50" s="332" t="str">
        <f>IF(AS50&lt;&gt;"",ScoreTable!$C$29,"")</f>
        <v/>
      </c>
      <c r="DI50" s="332" t="str">
        <f>IF(AT50&lt;&gt;"",ScoreTable!$B$30,"")</f>
        <v/>
      </c>
      <c r="DJ50" s="332" t="str">
        <f>IF(AU50&lt;&gt;"",ScoreTable!$C$30,"")</f>
        <v/>
      </c>
      <c r="DK50" s="332" t="str">
        <f>IF(AV50&lt;&gt;"",ScoreTable!$B$31,"")</f>
        <v/>
      </c>
      <c r="DL50" s="332" t="str">
        <f>IF(AW50&lt;&gt;"",ScoreTable!$C$31,"")</f>
        <v/>
      </c>
      <c r="DM50" s="332" t="str">
        <f>IF(AX50&lt;&gt;"",ScoreTable!$B$32,"")</f>
        <v/>
      </c>
      <c r="DN50" s="346" t="str">
        <f>IF(AY50&lt;&gt;"",ScoreTable!$C$32,"")</f>
        <v/>
      </c>
      <c r="DO50" s="338" t="str">
        <f>IF(AZ50&lt;&gt;"",ScoreTable!$B$34,"")</f>
        <v/>
      </c>
      <c r="DP50" s="332" t="str">
        <f>IF(BA50&lt;&gt;"",ScoreTable!$C$34,"")</f>
        <v/>
      </c>
      <c r="DQ50" s="332" t="str">
        <f>IF(BB50&lt;&gt;"",ScoreTable!$B$35,"")</f>
        <v/>
      </c>
      <c r="DR50" s="339" t="str">
        <f>IF(BC50&lt;&gt;"",ScoreTable!$C$35,"")</f>
        <v/>
      </c>
      <c r="DS50" s="338" t="str">
        <f>IF(BD50&lt;&gt;"",ScoreTable!$B$37,"")</f>
        <v/>
      </c>
      <c r="DT50" s="332" t="str">
        <f>IF(BE50&lt;&gt;"",ScoreTable!$C$37,"")</f>
        <v/>
      </c>
      <c r="DU50" s="332" t="str">
        <f>IF(BF50&lt;&gt;"",ScoreTable!$B$38,"")</f>
        <v/>
      </c>
      <c r="DV50" s="332" t="str">
        <f>IF(BG50&lt;&gt;"",ScoreTable!$C$38,"")</f>
        <v/>
      </c>
      <c r="DW50" s="332" t="str">
        <f>IF(BH50&lt;&gt;"",ScoreTable!$B$39,"")</f>
        <v/>
      </c>
      <c r="DX50" s="339" t="str">
        <f>IF(BI50&lt;&gt;"",ScoreTable!$C$39,"")</f>
        <v/>
      </c>
      <c r="DY50" s="338" t="str">
        <f>IF(BJ50&lt;&gt;"",ScoreTable!$B$3,"")</f>
        <v/>
      </c>
      <c r="DZ50" s="332" t="str">
        <f>IF(BK50&lt;&gt;"",ScoreTable!$C$3,"")</f>
        <v/>
      </c>
      <c r="EA50" s="332" t="str">
        <f>IF(BL50&lt;&gt;"",ScoreTable!$B$4,"")</f>
        <v/>
      </c>
      <c r="EB50" s="332" t="str">
        <f>IF(BM50&lt;&gt;"",ScoreTable!$C$4,"")</f>
        <v/>
      </c>
      <c r="EC50" s="332" t="str">
        <f>IF(BN50&lt;&gt;"",ScoreTable!$B$5,"")</f>
        <v/>
      </c>
      <c r="ED50" s="332" t="str">
        <f>IF(BO50&lt;&gt;"",ScoreTable!$C$5,"")</f>
        <v/>
      </c>
      <c r="EE50" s="332" t="str">
        <f>IF(BP50&lt;&gt;"",ScoreTable!$B$6,"")</f>
        <v/>
      </c>
      <c r="EF50" s="339" t="str">
        <f>IF(BQ50&lt;&gt;"",ScoreTable!$C$6,"")</f>
        <v/>
      </c>
      <c r="EG50" s="353" t="str">
        <f t="shared" si="28"/>
        <v/>
      </c>
    </row>
    <row r="51" spans="1:137" x14ac:dyDescent="0.2">
      <c r="A51">
        <v>47</v>
      </c>
      <c r="B51" s="328"/>
      <c r="C51" s="336" t="str">
        <f>Section4.c!C51</f>
        <v/>
      </c>
      <c r="D51" s="338"/>
      <c r="E51" s="332"/>
      <c r="F51" s="332"/>
      <c r="G51" s="332"/>
      <c r="H51" s="332"/>
      <c r="I51" s="339"/>
      <c r="J51" s="338"/>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9"/>
      <c r="AZ51" s="338"/>
      <c r="BA51" s="332"/>
      <c r="BB51" s="332"/>
      <c r="BC51" s="346"/>
      <c r="BD51" s="338"/>
      <c r="BE51" s="332"/>
      <c r="BF51" s="332"/>
      <c r="BG51" s="332"/>
      <c r="BH51" s="332"/>
      <c r="BI51" s="339"/>
      <c r="BJ51" s="337"/>
      <c r="BK51" s="332"/>
      <c r="BL51" s="332"/>
      <c r="BM51" s="332"/>
      <c r="BN51" s="332"/>
      <c r="BO51" s="332"/>
      <c r="BP51" s="332"/>
      <c r="BQ51" s="339"/>
      <c r="BR51" s="372"/>
      <c r="BS51" s="338" t="str">
        <f>IF(D51&lt;&gt;"",ScoreTable!$B$8,"")</f>
        <v/>
      </c>
      <c r="BT51" s="332" t="str">
        <f>IF(E51&lt;&gt;"",ScoreTable!$C$8,"")</f>
        <v/>
      </c>
      <c r="BU51" s="337" t="str">
        <f>IF(F51&lt;&gt;"",ScoreTable!B55,"")</f>
        <v/>
      </c>
      <c r="BV51" s="332" t="str">
        <f>IF(G51&lt;&gt;"",ScoreTable!C55,"")</f>
        <v/>
      </c>
      <c r="BW51" s="337" t="str">
        <f>IF(H51&lt;&gt;"",ScoreTable!B56,"")</f>
        <v/>
      </c>
      <c r="BX51" s="339" t="str">
        <f>IF(I51&lt;&gt;"",ScoreTable!$C$10,"")</f>
        <v/>
      </c>
      <c r="BY51" s="338" t="str">
        <f>IF(J51&lt;&gt;"",ScoreTable!$B$12,"")</f>
        <v/>
      </c>
      <c r="BZ51" s="332" t="str">
        <f>IF(K51&lt;&gt;"",ScoreTable!$C$12,"")</f>
        <v/>
      </c>
      <c r="CA51" s="332" t="str">
        <f>IF(L51&lt;&gt;"",ScoreTable!$B$13,"")</f>
        <v/>
      </c>
      <c r="CB51" s="332" t="str">
        <f>IF(M51&lt;&gt;"",ScoreTable!$C$13,"")</f>
        <v/>
      </c>
      <c r="CC51" s="332" t="str">
        <f>IF(N51&lt;&gt;"",ScoreTable!$B$14,"")</f>
        <v/>
      </c>
      <c r="CD51" s="332" t="str">
        <f>IF(O51&lt;&gt;"",ScoreTable!$C$14,"")</f>
        <v/>
      </c>
      <c r="CE51" s="332" t="str">
        <f>IF(P51&lt;&gt;"",ScoreTable!$B$15,"")</f>
        <v/>
      </c>
      <c r="CF51" s="332" t="str">
        <f>IF(Q51&lt;&gt;"",ScoreTable!$C$15,"")</f>
        <v/>
      </c>
      <c r="CG51" s="332" t="str">
        <f>IF(R51&lt;&gt;"",ScoreTable!$B$16,"")</f>
        <v/>
      </c>
      <c r="CH51" s="332" t="str">
        <f>IF(S51&lt;&gt;"",ScoreTable!$C$16,"")</f>
        <v/>
      </c>
      <c r="CI51" s="332" t="str">
        <f>IF(T51&lt;&gt;"",ScoreTable!$B$17,"")</f>
        <v/>
      </c>
      <c r="CJ51" s="332" t="str">
        <f>IF(U51&lt;&gt;"",ScoreTable!$C$17,"")</f>
        <v/>
      </c>
      <c r="CK51" s="332" t="str">
        <f>IF(V51&lt;&gt;"",ScoreTable!$B$18,"")</f>
        <v/>
      </c>
      <c r="CL51" s="332" t="str">
        <f>IF(W51&lt;&gt;"",ScoreTable!$C$18,"")</f>
        <v/>
      </c>
      <c r="CM51" s="332" t="str">
        <f>IF(X51&lt;&gt;"",ScoreTable!$B$19,"")</f>
        <v/>
      </c>
      <c r="CN51" s="332" t="str">
        <f>IF(Y51&lt;&gt;"",ScoreTable!$C$19,"")</f>
        <v/>
      </c>
      <c r="CO51" s="332" t="str">
        <f>IF(Z51&lt;&gt;"",ScoreTable!$B$20,"")</f>
        <v/>
      </c>
      <c r="CP51" s="332" t="str">
        <f>IF(AA51&lt;&gt;"",ScoreTable!$C$20,"")</f>
        <v/>
      </c>
      <c r="CQ51" s="332" t="str">
        <f>IF(AB51&lt;&gt;"",ScoreTable!$B$21,"")</f>
        <v/>
      </c>
      <c r="CR51" s="332" t="str">
        <f>IF(AC51&lt;&gt;"",ScoreTable!$C$21,"")</f>
        <v/>
      </c>
      <c r="CS51" s="332" t="str">
        <f>IF(AD51&lt;&gt;"",ScoreTable!$B$22,"")</f>
        <v/>
      </c>
      <c r="CT51" s="332" t="str">
        <f>IF(AE51&lt;&gt;"",ScoreTable!$C$22,"")</f>
        <v/>
      </c>
      <c r="CU51" s="332" t="str">
        <f>IF(AF51&lt;&gt;"",ScoreTable!$B$23,"")</f>
        <v/>
      </c>
      <c r="CV51" s="332" t="str">
        <f>IF(AG51&lt;&gt;"",ScoreTable!$C$23,"")</f>
        <v/>
      </c>
      <c r="CW51" s="332" t="str">
        <f>IF(AH51&lt;&gt;"",ScoreTable!$B$24,"")</f>
        <v/>
      </c>
      <c r="CX51" s="332" t="str">
        <f>IF(AI51&lt;&gt;"",ScoreTable!$C$24,"")</f>
        <v/>
      </c>
      <c r="CY51" s="332" t="str">
        <f>IF(AJ51&lt;&gt;"",ScoreTable!$B$25,"")</f>
        <v/>
      </c>
      <c r="CZ51" s="332" t="str">
        <f>IF(AK51&lt;&gt;"",ScoreTable!$C$25,"")</f>
        <v/>
      </c>
      <c r="DA51" s="332" t="str">
        <f>IF(AL51&lt;&gt;"",ScoreTable!$B$26,"")</f>
        <v/>
      </c>
      <c r="DB51" s="332" t="str">
        <f>IF(AM51&lt;&gt;"",ScoreTable!$C$26,"")</f>
        <v/>
      </c>
      <c r="DC51" s="332" t="str">
        <f>IF(AN51&lt;&gt;"",ScoreTable!$B$27,"")</f>
        <v/>
      </c>
      <c r="DD51" s="332" t="str">
        <f>IF(AO51&lt;&gt;"",ScoreTable!$C$27,"")</f>
        <v/>
      </c>
      <c r="DE51" s="332" t="str">
        <f>IF(AP51&lt;&gt;"",ScoreTable!$B$28,"")</f>
        <v/>
      </c>
      <c r="DF51" s="332" t="str">
        <f>IF(AQ51&lt;&gt;"",ScoreTable!$C$28,"")</f>
        <v/>
      </c>
      <c r="DG51" s="332" t="str">
        <f>IF(AR51&lt;&gt;"",ScoreTable!$B$29,"")</f>
        <v/>
      </c>
      <c r="DH51" s="332" t="str">
        <f>IF(AS51&lt;&gt;"",ScoreTable!$C$29,"")</f>
        <v/>
      </c>
      <c r="DI51" s="332" t="str">
        <f>IF(AT51&lt;&gt;"",ScoreTable!$B$30,"")</f>
        <v/>
      </c>
      <c r="DJ51" s="332" t="str">
        <f>IF(AU51&lt;&gt;"",ScoreTable!$C$30,"")</f>
        <v/>
      </c>
      <c r="DK51" s="332" t="str">
        <f>IF(AV51&lt;&gt;"",ScoreTable!$B$31,"")</f>
        <v/>
      </c>
      <c r="DL51" s="332" t="str">
        <f>IF(AW51&lt;&gt;"",ScoreTable!$C$31,"")</f>
        <v/>
      </c>
      <c r="DM51" s="332" t="str">
        <f>IF(AX51&lt;&gt;"",ScoreTable!$B$32,"")</f>
        <v/>
      </c>
      <c r="DN51" s="346" t="str">
        <f>IF(AY51&lt;&gt;"",ScoreTable!$C$32,"")</f>
        <v/>
      </c>
      <c r="DO51" s="338" t="str">
        <f>IF(AZ51&lt;&gt;"",ScoreTable!$B$34,"")</f>
        <v/>
      </c>
      <c r="DP51" s="332" t="str">
        <f>IF(BA51&lt;&gt;"",ScoreTable!$C$34,"")</f>
        <v/>
      </c>
      <c r="DQ51" s="332" t="str">
        <f>IF(BB51&lt;&gt;"",ScoreTable!$B$35,"")</f>
        <v/>
      </c>
      <c r="DR51" s="339" t="str">
        <f>IF(BC51&lt;&gt;"",ScoreTable!$C$35,"")</f>
        <v/>
      </c>
      <c r="DS51" s="338" t="str">
        <f>IF(BD51&lt;&gt;"",ScoreTable!$B$37,"")</f>
        <v/>
      </c>
      <c r="DT51" s="332" t="str">
        <f>IF(BE51&lt;&gt;"",ScoreTable!$C$37,"")</f>
        <v/>
      </c>
      <c r="DU51" s="332" t="str">
        <f>IF(BF51&lt;&gt;"",ScoreTable!$B$38,"")</f>
        <v/>
      </c>
      <c r="DV51" s="332" t="str">
        <f>IF(BG51&lt;&gt;"",ScoreTable!$C$38,"")</f>
        <v/>
      </c>
      <c r="DW51" s="332" t="str">
        <f>IF(BH51&lt;&gt;"",ScoreTable!$B$39,"")</f>
        <v/>
      </c>
      <c r="DX51" s="339" t="str">
        <f>IF(BI51&lt;&gt;"",ScoreTable!$C$39,"")</f>
        <v/>
      </c>
      <c r="DY51" s="338" t="str">
        <f>IF(BJ51&lt;&gt;"",ScoreTable!$B$3,"")</f>
        <v/>
      </c>
      <c r="DZ51" s="332" t="str">
        <f>IF(BK51&lt;&gt;"",ScoreTable!$C$3,"")</f>
        <v/>
      </c>
      <c r="EA51" s="332" t="str">
        <f>IF(BL51&lt;&gt;"",ScoreTable!$B$4,"")</f>
        <v/>
      </c>
      <c r="EB51" s="332" t="str">
        <f>IF(BM51&lt;&gt;"",ScoreTable!$C$4,"")</f>
        <v/>
      </c>
      <c r="EC51" s="332" t="str">
        <f>IF(BN51&lt;&gt;"",ScoreTable!$B$5,"")</f>
        <v/>
      </c>
      <c r="ED51" s="332" t="str">
        <f>IF(BO51&lt;&gt;"",ScoreTable!$C$5,"")</f>
        <v/>
      </c>
      <c r="EE51" s="332" t="str">
        <f>IF(BP51&lt;&gt;"",ScoreTable!$B$6,"")</f>
        <v/>
      </c>
      <c r="EF51" s="339" t="str">
        <f>IF(BQ51&lt;&gt;"",ScoreTable!$C$6,"")</f>
        <v/>
      </c>
      <c r="EG51" s="353" t="str">
        <f t="shared" si="28"/>
        <v/>
      </c>
    </row>
    <row r="52" spans="1:137" x14ac:dyDescent="0.2">
      <c r="A52">
        <v>48</v>
      </c>
      <c r="B52" s="328"/>
      <c r="C52" s="336" t="str">
        <f>Section4.c!C52</f>
        <v/>
      </c>
      <c r="D52" s="338"/>
      <c r="E52" s="332"/>
      <c r="F52" s="332"/>
      <c r="G52" s="332"/>
      <c r="H52" s="332"/>
      <c r="I52" s="339"/>
      <c r="J52" s="338"/>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9"/>
      <c r="AZ52" s="338"/>
      <c r="BA52" s="332"/>
      <c r="BB52" s="332"/>
      <c r="BC52" s="346"/>
      <c r="BD52" s="338"/>
      <c r="BE52" s="332"/>
      <c r="BF52" s="332"/>
      <c r="BG52" s="332"/>
      <c r="BH52" s="332"/>
      <c r="BI52" s="339"/>
      <c r="BJ52" s="337"/>
      <c r="BK52" s="332"/>
      <c r="BL52" s="332"/>
      <c r="BM52" s="332"/>
      <c r="BN52" s="332"/>
      <c r="BO52" s="332"/>
      <c r="BP52" s="332"/>
      <c r="BQ52" s="339"/>
      <c r="BR52" s="372"/>
      <c r="BS52" s="338" t="str">
        <f>IF(D52&lt;&gt;"",ScoreTable!$B$8,"")</f>
        <v/>
      </c>
      <c r="BT52" s="332" t="str">
        <f>IF(E52&lt;&gt;"",ScoreTable!$C$8,"")</f>
        <v/>
      </c>
      <c r="BU52" s="337" t="str">
        <f>IF(F52&lt;&gt;"",ScoreTable!B56,"")</f>
        <v/>
      </c>
      <c r="BV52" s="332" t="str">
        <f>IF(G52&lt;&gt;"",ScoreTable!C56,"")</f>
        <v/>
      </c>
      <c r="BW52" s="337" t="str">
        <f>IF(H52&lt;&gt;"",ScoreTable!B57,"")</f>
        <v/>
      </c>
      <c r="BX52" s="339" t="str">
        <f>IF(I52&lt;&gt;"",ScoreTable!$C$10,"")</f>
        <v/>
      </c>
      <c r="BY52" s="338" t="str">
        <f>IF(J52&lt;&gt;"",ScoreTable!$B$12,"")</f>
        <v/>
      </c>
      <c r="BZ52" s="332" t="str">
        <f>IF(K52&lt;&gt;"",ScoreTable!$C$12,"")</f>
        <v/>
      </c>
      <c r="CA52" s="332" t="str">
        <f>IF(L52&lt;&gt;"",ScoreTable!$B$13,"")</f>
        <v/>
      </c>
      <c r="CB52" s="332" t="str">
        <f>IF(M52&lt;&gt;"",ScoreTable!$C$13,"")</f>
        <v/>
      </c>
      <c r="CC52" s="332" t="str">
        <f>IF(N52&lt;&gt;"",ScoreTable!$B$14,"")</f>
        <v/>
      </c>
      <c r="CD52" s="332" t="str">
        <f>IF(O52&lt;&gt;"",ScoreTable!$C$14,"")</f>
        <v/>
      </c>
      <c r="CE52" s="332" t="str">
        <f>IF(P52&lt;&gt;"",ScoreTable!$B$15,"")</f>
        <v/>
      </c>
      <c r="CF52" s="332" t="str">
        <f>IF(Q52&lt;&gt;"",ScoreTable!$C$15,"")</f>
        <v/>
      </c>
      <c r="CG52" s="332" t="str">
        <f>IF(R52&lt;&gt;"",ScoreTable!$B$16,"")</f>
        <v/>
      </c>
      <c r="CH52" s="332" t="str">
        <f>IF(S52&lt;&gt;"",ScoreTable!$C$16,"")</f>
        <v/>
      </c>
      <c r="CI52" s="332" t="str">
        <f>IF(T52&lt;&gt;"",ScoreTable!$B$17,"")</f>
        <v/>
      </c>
      <c r="CJ52" s="332" t="str">
        <f>IF(U52&lt;&gt;"",ScoreTable!$C$17,"")</f>
        <v/>
      </c>
      <c r="CK52" s="332" t="str">
        <f>IF(V52&lt;&gt;"",ScoreTable!$B$18,"")</f>
        <v/>
      </c>
      <c r="CL52" s="332" t="str">
        <f>IF(W52&lt;&gt;"",ScoreTable!$C$18,"")</f>
        <v/>
      </c>
      <c r="CM52" s="332" t="str">
        <f>IF(X52&lt;&gt;"",ScoreTable!$B$19,"")</f>
        <v/>
      </c>
      <c r="CN52" s="332" t="str">
        <f>IF(Y52&lt;&gt;"",ScoreTable!$C$19,"")</f>
        <v/>
      </c>
      <c r="CO52" s="332" t="str">
        <f>IF(Z52&lt;&gt;"",ScoreTable!$B$20,"")</f>
        <v/>
      </c>
      <c r="CP52" s="332" t="str">
        <f>IF(AA52&lt;&gt;"",ScoreTable!$C$20,"")</f>
        <v/>
      </c>
      <c r="CQ52" s="332" t="str">
        <f>IF(AB52&lt;&gt;"",ScoreTable!$B$21,"")</f>
        <v/>
      </c>
      <c r="CR52" s="332" t="str">
        <f>IF(AC52&lt;&gt;"",ScoreTable!$C$21,"")</f>
        <v/>
      </c>
      <c r="CS52" s="332" t="str">
        <f>IF(AD52&lt;&gt;"",ScoreTable!$B$22,"")</f>
        <v/>
      </c>
      <c r="CT52" s="332" t="str">
        <f>IF(AE52&lt;&gt;"",ScoreTable!$C$22,"")</f>
        <v/>
      </c>
      <c r="CU52" s="332" t="str">
        <f>IF(AF52&lt;&gt;"",ScoreTable!$B$23,"")</f>
        <v/>
      </c>
      <c r="CV52" s="332" t="str">
        <f>IF(AG52&lt;&gt;"",ScoreTable!$C$23,"")</f>
        <v/>
      </c>
      <c r="CW52" s="332" t="str">
        <f>IF(AH52&lt;&gt;"",ScoreTable!$B$24,"")</f>
        <v/>
      </c>
      <c r="CX52" s="332" t="str">
        <f>IF(AI52&lt;&gt;"",ScoreTable!$C$24,"")</f>
        <v/>
      </c>
      <c r="CY52" s="332" t="str">
        <f>IF(AJ52&lt;&gt;"",ScoreTable!$B$25,"")</f>
        <v/>
      </c>
      <c r="CZ52" s="332" t="str">
        <f>IF(AK52&lt;&gt;"",ScoreTable!$C$25,"")</f>
        <v/>
      </c>
      <c r="DA52" s="332" t="str">
        <f>IF(AL52&lt;&gt;"",ScoreTable!$B$26,"")</f>
        <v/>
      </c>
      <c r="DB52" s="332" t="str">
        <f>IF(AM52&lt;&gt;"",ScoreTable!$C$26,"")</f>
        <v/>
      </c>
      <c r="DC52" s="332" t="str">
        <f>IF(AN52&lt;&gt;"",ScoreTable!$B$27,"")</f>
        <v/>
      </c>
      <c r="DD52" s="332" t="str">
        <f>IF(AO52&lt;&gt;"",ScoreTable!$C$27,"")</f>
        <v/>
      </c>
      <c r="DE52" s="332" t="str">
        <f>IF(AP52&lt;&gt;"",ScoreTable!$B$28,"")</f>
        <v/>
      </c>
      <c r="DF52" s="332" t="str">
        <f>IF(AQ52&lt;&gt;"",ScoreTable!$C$28,"")</f>
        <v/>
      </c>
      <c r="DG52" s="332" t="str">
        <f>IF(AR52&lt;&gt;"",ScoreTable!$B$29,"")</f>
        <v/>
      </c>
      <c r="DH52" s="332" t="str">
        <f>IF(AS52&lt;&gt;"",ScoreTable!$C$29,"")</f>
        <v/>
      </c>
      <c r="DI52" s="332" t="str">
        <f>IF(AT52&lt;&gt;"",ScoreTable!$B$30,"")</f>
        <v/>
      </c>
      <c r="DJ52" s="332" t="str">
        <f>IF(AU52&lt;&gt;"",ScoreTable!$C$30,"")</f>
        <v/>
      </c>
      <c r="DK52" s="332" t="str">
        <f>IF(AV52&lt;&gt;"",ScoreTable!$B$31,"")</f>
        <v/>
      </c>
      <c r="DL52" s="332" t="str">
        <f>IF(AW52&lt;&gt;"",ScoreTable!$C$31,"")</f>
        <v/>
      </c>
      <c r="DM52" s="332" t="str">
        <f>IF(AX52&lt;&gt;"",ScoreTable!$B$32,"")</f>
        <v/>
      </c>
      <c r="DN52" s="346" t="str">
        <f>IF(AY52&lt;&gt;"",ScoreTable!$C$32,"")</f>
        <v/>
      </c>
      <c r="DO52" s="338" t="str">
        <f>IF(AZ52&lt;&gt;"",ScoreTable!$B$34,"")</f>
        <v/>
      </c>
      <c r="DP52" s="332" t="str">
        <f>IF(BA52&lt;&gt;"",ScoreTable!$C$34,"")</f>
        <v/>
      </c>
      <c r="DQ52" s="332" t="str">
        <f>IF(BB52&lt;&gt;"",ScoreTable!$B$35,"")</f>
        <v/>
      </c>
      <c r="DR52" s="339" t="str">
        <f>IF(BC52&lt;&gt;"",ScoreTable!$C$35,"")</f>
        <v/>
      </c>
      <c r="DS52" s="338" t="str">
        <f>IF(BD52&lt;&gt;"",ScoreTable!$B$37,"")</f>
        <v/>
      </c>
      <c r="DT52" s="332" t="str">
        <f>IF(BE52&lt;&gt;"",ScoreTable!$C$37,"")</f>
        <v/>
      </c>
      <c r="DU52" s="332" t="str">
        <f>IF(BF52&lt;&gt;"",ScoreTable!$B$38,"")</f>
        <v/>
      </c>
      <c r="DV52" s="332" t="str">
        <f>IF(BG52&lt;&gt;"",ScoreTable!$C$38,"")</f>
        <v/>
      </c>
      <c r="DW52" s="332" t="str">
        <f>IF(BH52&lt;&gt;"",ScoreTable!$B$39,"")</f>
        <v/>
      </c>
      <c r="DX52" s="339" t="str">
        <f>IF(BI52&lt;&gt;"",ScoreTable!$C$39,"")</f>
        <v/>
      </c>
      <c r="DY52" s="338" t="str">
        <f>IF(BJ52&lt;&gt;"",ScoreTable!$B$3,"")</f>
        <v/>
      </c>
      <c r="DZ52" s="332" t="str">
        <f>IF(BK52&lt;&gt;"",ScoreTable!$C$3,"")</f>
        <v/>
      </c>
      <c r="EA52" s="332" t="str">
        <f>IF(BL52&lt;&gt;"",ScoreTable!$B$4,"")</f>
        <v/>
      </c>
      <c r="EB52" s="332" t="str">
        <f>IF(BM52&lt;&gt;"",ScoreTable!$C$4,"")</f>
        <v/>
      </c>
      <c r="EC52" s="332" t="str">
        <f>IF(BN52&lt;&gt;"",ScoreTable!$B$5,"")</f>
        <v/>
      </c>
      <c r="ED52" s="332" t="str">
        <f>IF(BO52&lt;&gt;"",ScoreTable!$C$5,"")</f>
        <v/>
      </c>
      <c r="EE52" s="332" t="str">
        <f>IF(BP52&lt;&gt;"",ScoreTable!$B$6,"")</f>
        <v/>
      </c>
      <c r="EF52" s="339" t="str">
        <f>IF(BQ52&lt;&gt;"",ScoreTable!$C$6,"")</f>
        <v/>
      </c>
      <c r="EG52" s="353" t="str">
        <f t="shared" si="28"/>
        <v/>
      </c>
    </row>
    <row r="53" spans="1:137" x14ac:dyDescent="0.2">
      <c r="A53">
        <v>49</v>
      </c>
      <c r="B53" s="328"/>
      <c r="C53" s="336" t="str">
        <f>Section4.c!C53</f>
        <v/>
      </c>
      <c r="D53" s="338"/>
      <c r="E53" s="332"/>
      <c r="F53" s="332"/>
      <c r="G53" s="332"/>
      <c r="H53" s="332"/>
      <c r="I53" s="339"/>
      <c r="J53" s="338"/>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9"/>
      <c r="AZ53" s="338"/>
      <c r="BA53" s="332"/>
      <c r="BB53" s="332"/>
      <c r="BC53" s="346"/>
      <c r="BD53" s="338"/>
      <c r="BE53" s="332"/>
      <c r="BF53" s="332"/>
      <c r="BG53" s="332"/>
      <c r="BH53" s="332"/>
      <c r="BI53" s="339"/>
      <c r="BJ53" s="337"/>
      <c r="BK53" s="332"/>
      <c r="BL53" s="332"/>
      <c r="BM53" s="332"/>
      <c r="BN53" s="332"/>
      <c r="BO53" s="332"/>
      <c r="BP53" s="332"/>
      <c r="BQ53" s="339"/>
      <c r="BR53" s="372"/>
      <c r="BS53" s="338" t="str">
        <f>IF(D53&lt;&gt;"",ScoreTable!$B$8,"")</f>
        <v/>
      </c>
      <c r="BT53" s="332" t="str">
        <f>IF(E53&lt;&gt;"",ScoreTable!$C$8,"")</f>
        <v/>
      </c>
      <c r="BU53" s="337" t="str">
        <f>IF(F53&lt;&gt;"",ScoreTable!B57,"")</f>
        <v/>
      </c>
      <c r="BV53" s="332" t="str">
        <f>IF(G53&lt;&gt;"",ScoreTable!C57,"")</f>
        <v/>
      </c>
      <c r="BW53" s="337" t="str">
        <f>IF(H53&lt;&gt;"",ScoreTable!B58,"")</f>
        <v/>
      </c>
      <c r="BX53" s="339" t="str">
        <f>IF(I53&lt;&gt;"",ScoreTable!$C$10,"")</f>
        <v/>
      </c>
      <c r="BY53" s="338" t="str">
        <f>IF(J53&lt;&gt;"",ScoreTable!$B$12,"")</f>
        <v/>
      </c>
      <c r="BZ53" s="332" t="str">
        <f>IF(K53&lt;&gt;"",ScoreTable!$C$12,"")</f>
        <v/>
      </c>
      <c r="CA53" s="332" t="str">
        <f>IF(L53&lt;&gt;"",ScoreTable!$B$13,"")</f>
        <v/>
      </c>
      <c r="CB53" s="332" t="str">
        <f>IF(M53&lt;&gt;"",ScoreTable!$C$13,"")</f>
        <v/>
      </c>
      <c r="CC53" s="332" t="str">
        <f>IF(N53&lt;&gt;"",ScoreTable!$B$14,"")</f>
        <v/>
      </c>
      <c r="CD53" s="332" t="str">
        <f>IF(O53&lt;&gt;"",ScoreTable!$C$14,"")</f>
        <v/>
      </c>
      <c r="CE53" s="332" t="str">
        <f>IF(P53&lt;&gt;"",ScoreTable!$B$15,"")</f>
        <v/>
      </c>
      <c r="CF53" s="332" t="str">
        <f>IF(Q53&lt;&gt;"",ScoreTable!$C$15,"")</f>
        <v/>
      </c>
      <c r="CG53" s="332" t="str">
        <f>IF(R53&lt;&gt;"",ScoreTable!$B$16,"")</f>
        <v/>
      </c>
      <c r="CH53" s="332" t="str">
        <f>IF(S53&lt;&gt;"",ScoreTable!$C$16,"")</f>
        <v/>
      </c>
      <c r="CI53" s="332" t="str">
        <f>IF(T53&lt;&gt;"",ScoreTable!$B$17,"")</f>
        <v/>
      </c>
      <c r="CJ53" s="332" t="str">
        <f>IF(U53&lt;&gt;"",ScoreTable!$C$17,"")</f>
        <v/>
      </c>
      <c r="CK53" s="332" t="str">
        <f>IF(V53&lt;&gt;"",ScoreTable!$B$18,"")</f>
        <v/>
      </c>
      <c r="CL53" s="332" t="str">
        <f>IF(W53&lt;&gt;"",ScoreTable!$C$18,"")</f>
        <v/>
      </c>
      <c r="CM53" s="332" t="str">
        <f>IF(X53&lt;&gt;"",ScoreTable!$B$19,"")</f>
        <v/>
      </c>
      <c r="CN53" s="332" t="str">
        <f>IF(Y53&lt;&gt;"",ScoreTable!$C$19,"")</f>
        <v/>
      </c>
      <c r="CO53" s="332" t="str">
        <f>IF(Z53&lt;&gt;"",ScoreTable!$B$20,"")</f>
        <v/>
      </c>
      <c r="CP53" s="332" t="str">
        <f>IF(AA53&lt;&gt;"",ScoreTable!$C$20,"")</f>
        <v/>
      </c>
      <c r="CQ53" s="332" t="str">
        <f>IF(AB53&lt;&gt;"",ScoreTable!$B$21,"")</f>
        <v/>
      </c>
      <c r="CR53" s="332" t="str">
        <f>IF(AC53&lt;&gt;"",ScoreTable!$C$21,"")</f>
        <v/>
      </c>
      <c r="CS53" s="332" t="str">
        <f>IF(AD53&lt;&gt;"",ScoreTable!$B$22,"")</f>
        <v/>
      </c>
      <c r="CT53" s="332" t="str">
        <f>IF(AE53&lt;&gt;"",ScoreTable!$C$22,"")</f>
        <v/>
      </c>
      <c r="CU53" s="332" t="str">
        <f>IF(AF53&lt;&gt;"",ScoreTable!$B$23,"")</f>
        <v/>
      </c>
      <c r="CV53" s="332" t="str">
        <f>IF(AG53&lt;&gt;"",ScoreTable!$C$23,"")</f>
        <v/>
      </c>
      <c r="CW53" s="332" t="str">
        <f>IF(AH53&lt;&gt;"",ScoreTable!$B$24,"")</f>
        <v/>
      </c>
      <c r="CX53" s="332" t="str">
        <f>IF(AI53&lt;&gt;"",ScoreTable!$C$24,"")</f>
        <v/>
      </c>
      <c r="CY53" s="332" t="str">
        <f>IF(AJ53&lt;&gt;"",ScoreTable!$B$25,"")</f>
        <v/>
      </c>
      <c r="CZ53" s="332" t="str">
        <f>IF(AK53&lt;&gt;"",ScoreTable!$C$25,"")</f>
        <v/>
      </c>
      <c r="DA53" s="332" t="str">
        <f>IF(AL53&lt;&gt;"",ScoreTable!$B$26,"")</f>
        <v/>
      </c>
      <c r="DB53" s="332" t="str">
        <f>IF(AM53&lt;&gt;"",ScoreTable!$C$26,"")</f>
        <v/>
      </c>
      <c r="DC53" s="332" t="str">
        <f>IF(AN53&lt;&gt;"",ScoreTable!$B$27,"")</f>
        <v/>
      </c>
      <c r="DD53" s="332" t="str">
        <f>IF(AO53&lt;&gt;"",ScoreTable!$C$27,"")</f>
        <v/>
      </c>
      <c r="DE53" s="332" t="str">
        <f>IF(AP53&lt;&gt;"",ScoreTable!$B$28,"")</f>
        <v/>
      </c>
      <c r="DF53" s="332" t="str">
        <f>IF(AQ53&lt;&gt;"",ScoreTable!$C$28,"")</f>
        <v/>
      </c>
      <c r="DG53" s="332" t="str">
        <f>IF(AR53&lt;&gt;"",ScoreTable!$B$29,"")</f>
        <v/>
      </c>
      <c r="DH53" s="332" t="str">
        <f>IF(AS53&lt;&gt;"",ScoreTable!$C$29,"")</f>
        <v/>
      </c>
      <c r="DI53" s="332" t="str">
        <f>IF(AT53&lt;&gt;"",ScoreTable!$B$30,"")</f>
        <v/>
      </c>
      <c r="DJ53" s="332" t="str">
        <f>IF(AU53&lt;&gt;"",ScoreTable!$C$30,"")</f>
        <v/>
      </c>
      <c r="DK53" s="332" t="str">
        <f>IF(AV53&lt;&gt;"",ScoreTable!$B$31,"")</f>
        <v/>
      </c>
      <c r="DL53" s="332" t="str">
        <f>IF(AW53&lt;&gt;"",ScoreTable!$C$31,"")</f>
        <v/>
      </c>
      <c r="DM53" s="332" t="str">
        <f>IF(AX53&lt;&gt;"",ScoreTable!$B$32,"")</f>
        <v/>
      </c>
      <c r="DN53" s="346" t="str">
        <f>IF(AY53&lt;&gt;"",ScoreTable!$C$32,"")</f>
        <v/>
      </c>
      <c r="DO53" s="338" t="str">
        <f>IF(AZ53&lt;&gt;"",ScoreTable!$B$34,"")</f>
        <v/>
      </c>
      <c r="DP53" s="332" t="str">
        <f>IF(BA53&lt;&gt;"",ScoreTable!$C$34,"")</f>
        <v/>
      </c>
      <c r="DQ53" s="332" t="str">
        <f>IF(BB53&lt;&gt;"",ScoreTable!$B$35,"")</f>
        <v/>
      </c>
      <c r="DR53" s="339" t="str">
        <f>IF(BC53&lt;&gt;"",ScoreTable!$C$35,"")</f>
        <v/>
      </c>
      <c r="DS53" s="338" t="str">
        <f>IF(BD53&lt;&gt;"",ScoreTable!$B$37,"")</f>
        <v/>
      </c>
      <c r="DT53" s="332" t="str">
        <f>IF(BE53&lt;&gt;"",ScoreTable!$C$37,"")</f>
        <v/>
      </c>
      <c r="DU53" s="332" t="str">
        <f>IF(BF53&lt;&gt;"",ScoreTable!$B$38,"")</f>
        <v/>
      </c>
      <c r="DV53" s="332" t="str">
        <f>IF(BG53&lt;&gt;"",ScoreTable!$C$38,"")</f>
        <v/>
      </c>
      <c r="DW53" s="332" t="str">
        <f>IF(BH53&lt;&gt;"",ScoreTable!$B$39,"")</f>
        <v/>
      </c>
      <c r="DX53" s="339" t="str">
        <f>IF(BI53&lt;&gt;"",ScoreTable!$C$39,"")</f>
        <v/>
      </c>
      <c r="DY53" s="338" t="str">
        <f>IF(BJ53&lt;&gt;"",ScoreTable!$B$3,"")</f>
        <v/>
      </c>
      <c r="DZ53" s="332" t="str">
        <f>IF(BK53&lt;&gt;"",ScoreTable!$C$3,"")</f>
        <v/>
      </c>
      <c r="EA53" s="332" t="str">
        <f>IF(BL53&lt;&gt;"",ScoreTable!$B$4,"")</f>
        <v/>
      </c>
      <c r="EB53" s="332" t="str">
        <f>IF(BM53&lt;&gt;"",ScoreTable!$C$4,"")</f>
        <v/>
      </c>
      <c r="EC53" s="332" t="str">
        <f>IF(BN53&lt;&gt;"",ScoreTable!$B$5,"")</f>
        <v/>
      </c>
      <c r="ED53" s="332" t="str">
        <f>IF(BO53&lt;&gt;"",ScoreTable!$C$5,"")</f>
        <v/>
      </c>
      <c r="EE53" s="332" t="str">
        <f>IF(BP53&lt;&gt;"",ScoreTable!$B$6,"")</f>
        <v/>
      </c>
      <c r="EF53" s="339" t="str">
        <f>IF(BQ53&lt;&gt;"",ScoreTable!$C$6,"")</f>
        <v/>
      </c>
      <c r="EG53" s="353" t="str">
        <f t="shared" si="28"/>
        <v/>
      </c>
    </row>
    <row r="54" spans="1:137" x14ac:dyDescent="0.2">
      <c r="A54">
        <v>50</v>
      </c>
      <c r="B54" s="328"/>
      <c r="C54" s="336" t="str">
        <f>Section4.c!C54</f>
        <v/>
      </c>
      <c r="D54" s="338"/>
      <c r="E54" s="332"/>
      <c r="F54" s="332"/>
      <c r="G54" s="332"/>
      <c r="H54" s="332"/>
      <c r="I54" s="339"/>
      <c r="J54" s="338"/>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9"/>
      <c r="AZ54" s="338"/>
      <c r="BA54" s="332"/>
      <c r="BB54" s="332"/>
      <c r="BC54" s="346"/>
      <c r="BD54" s="338"/>
      <c r="BE54" s="332"/>
      <c r="BF54" s="332"/>
      <c r="BG54" s="332"/>
      <c r="BH54" s="332"/>
      <c r="BI54" s="339"/>
      <c r="BJ54" s="337"/>
      <c r="BK54" s="332"/>
      <c r="BL54" s="332"/>
      <c r="BM54" s="332"/>
      <c r="BN54" s="332"/>
      <c r="BO54" s="332"/>
      <c r="BP54" s="332"/>
      <c r="BQ54" s="339"/>
      <c r="BR54" s="372"/>
      <c r="BS54" s="338" t="str">
        <f>IF(D54&lt;&gt;"",ScoreTable!$B$8,"")</f>
        <v/>
      </c>
      <c r="BT54" s="332" t="str">
        <f>IF(E54&lt;&gt;"",ScoreTable!$C$8,"")</f>
        <v/>
      </c>
      <c r="BU54" s="337" t="str">
        <f>IF(F54&lt;&gt;"",ScoreTable!B58,"")</f>
        <v/>
      </c>
      <c r="BV54" s="332" t="str">
        <f>IF(G54&lt;&gt;"",ScoreTable!C58,"")</f>
        <v/>
      </c>
      <c r="BW54" s="337" t="str">
        <f>IF(H54&lt;&gt;"",ScoreTable!B59,"")</f>
        <v/>
      </c>
      <c r="BX54" s="339" t="str">
        <f>IF(I54&lt;&gt;"",ScoreTable!$C$10,"")</f>
        <v/>
      </c>
      <c r="BY54" s="338" t="str">
        <f>IF(J54&lt;&gt;"",ScoreTable!$B$12,"")</f>
        <v/>
      </c>
      <c r="BZ54" s="332" t="str">
        <f>IF(K54&lt;&gt;"",ScoreTable!$C$12,"")</f>
        <v/>
      </c>
      <c r="CA54" s="332" t="str">
        <f>IF(L54&lt;&gt;"",ScoreTable!$B$13,"")</f>
        <v/>
      </c>
      <c r="CB54" s="332" t="str">
        <f>IF(M54&lt;&gt;"",ScoreTable!$C$13,"")</f>
        <v/>
      </c>
      <c r="CC54" s="332" t="str">
        <f>IF(N54&lt;&gt;"",ScoreTable!$B$14,"")</f>
        <v/>
      </c>
      <c r="CD54" s="332" t="str">
        <f>IF(O54&lt;&gt;"",ScoreTable!$C$14,"")</f>
        <v/>
      </c>
      <c r="CE54" s="332" t="str">
        <f>IF(P54&lt;&gt;"",ScoreTable!$B$15,"")</f>
        <v/>
      </c>
      <c r="CF54" s="332" t="str">
        <f>IF(Q54&lt;&gt;"",ScoreTable!$C$15,"")</f>
        <v/>
      </c>
      <c r="CG54" s="332" t="str">
        <f>IF(R54&lt;&gt;"",ScoreTable!$B$16,"")</f>
        <v/>
      </c>
      <c r="CH54" s="332" t="str">
        <f>IF(S54&lt;&gt;"",ScoreTable!$C$16,"")</f>
        <v/>
      </c>
      <c r="CI54" s="332" t="str">
        <f>IF(T54&lt;&gt;"",ScoreTable!$B$17,"")</f>
        <v/>
      </c>
      <c r="CJ54" s="332" t="str">
        <f>IF(U54&lt;&gt;"",ScoreTable!$C$17,"")</f>
        <v/>
      </c>
      <c r="CK54" s="332" t="str">
        <f>IF(V54&lt;&gt;"",ScoreTable!$B$18,"")</f>
        <v/>
      </c>
      <c r="CL54" s="332" t="str">
        <f>IF(W54&lt;&gt;"",ScoreTable!$C$18,"")</f>
        <v/>
      </c>
      <c r="CM54" s="332" t="str">
        <f>IF(X54&lt;&gt;"",ScoreTable!$B$19,"")</f>
        <v/>
      </c>
      <c r="CN54" s="332" t="str">
        <f>IF(Y54&lt;&gt;"",ScoreTable!$C$19,"")</f>
        <v/>
      </c>
      <c r="CO54" s="332" t="str">
        <f>IF(Z54&lt;&gt;"",ScoreTable!$B$20,"")</f>
        <v/>
      </c>
      <c r="CP54" s="332" t="str">
        <f>IF(AA54&lt;&gt;"",ScoreTable!$C$20,"")</f>
        <v/>
      </c>
      <c r="CQ54" s="332" t="str">
        <f>IF(AB54&lt;&gt;"",ScoreTable!$B$21,"")</f>
        <v/>
      </c>
      <c r="CR54" s="332" t="str">
        <f>IF(AC54&lt;&gt;"",ScoreTable!$C$21,"")</f>
        <v/>
      </c>
      <c r="CS54" s="332" t="str">
        <f>IF(AD54&lt;&gt;"",ScoreTable!$B$22,"")</f>
        <v/>
      </c>
      <c r="CT54" s="332" t="str">
        <f>IF(AE54&lt;&gt;"",ScoreTable!$C$22,"")</f>
        <v/>
      </c>
      <c r="CU54" s="332" t="str">
        <f>IF(AF54&lt;&gt;"",ScoreTable!$B$23,"")</f>
        <v/>
      </c>
      <c r="CV54" s="332" t="str">
        <f>IF(AG54&lt;&gt;"",ScoreTable!$C$23,"")</f>
        <v/>
      </c>
      <c r="CW54" s="332" t="str">
        <f>IF(AH54&lt;&gt;"",ScoreTable!$B$24,"")</f>
        <v/>
      </c>
      <c r="CX54" s="332" t="str">
        <f>IF(AI54&lt;&gt;"",ScoreTable!$C$24,"")</f>
        <v/>
      </c>
      <c r="CY54" s="332" t="str">
        <f>IF(AJ54&lt;&gt;"",ScoreTable!$B$25,"")</f>
        <v/>
      </c>
      <c r="CZ54" s="332" t="str">
        <f>IF(AK54&lt;&gt;"",ScoreTable!$C$25,"")</f>
        <v/>
      </c>
      <c r="DA54" s="332" t="str">
        <f>IF(AL54&lt;&gt;"",ScoreTable!$B$26,"")</f>
        <v/>
      </c>
      <c r="DB54" s="332" t="str">
        <f>IF(AM54&lt;&gt;"",ScoreTable!$C$26,"")</f>
        <v/>
      </c>
      <c r="DC54" s="332" t="str">
        <f>IF(AN54&lt;&gt;"",ScoreTable!$B$27,"")</f>
        <v/>
      </c>
      <c r="DD54" s="332" t="str">
        <f>IF(AO54&lt;&gt;"",ScoreTable!$C$27,"")</f>
        <v/>
      </c>
      <c r="DE54" s="332" t="str">
        <f>IF(AP54&lt;&gt;"",ScoreTable!$B$28,"")</f>
        <v/>
      </c>
      <c r="DF54" s="332" t="str">
        <f>IF(AQ54&lt;&gt;"",ScoreTable!$C$28,"")</f>
        <v/>
      </c>
      <c r="DG54" s="332" t="str">
        <f>IF(AR54&lt;&gt;"",ScoreTable!$B$29,"")</f>
        <v/>
      </c>
      <c r="DH54" s="332" t="str">
        <f>IF(AS54&lt;&gt;"",ScoreTable!$C$29,"")</f>
        <v/>
      </c>
      <c r="DI54" s="332" t="str">
        <f>IF(AT54&lt;&gt;"",ScoreTable!$B$30,"")</f>
        <v/>
      </c>
      <c r="DJ54" s="332" t="str">
        <f>IF(AU54&lt;&gt;"",ScoreTable!$C$30,"")</f>
        <v/>
      </c>
      <c r="DK54" s="332" t="str">
        <f>IF(AV54&lt;&gt;"",ScoreTable!$B$31,"")</f>
        <v/>
      </c>
      <c r="DL54" s="332" t="str">
        <f>IF(AW54&lt;&gt;"",ScoreTable!$C$31,"")</f>
        <v/>
      </c>
      <c r="DM54" s="332" t="str">
        <f>IF(AX54&lt;&gt;"",ScoreTable!$B$32,"")</f>
        <v/>
      </c>
      <c r="DN54" s="346" t="str">
        <f>IF(AY54&lt;&gt;"",ScoreTable!$C$32,"")</f>
        <v/>
      </c>
      <c r="DO54" s="338" t="str">
        <f>IF(AZ54&lt;&gt;"",ScoreTable!$B$34,"")</f>
        <v/>
      </c>
      <c r="DP54" s="332" t="str">
        <f>IF(BA54&lt;&gt;"",ScoreTable!$C$34,"")</f>
        <v/>
      </c>
      <c r="DQ54" s="332" t="str">
        <f>IF(BB54&lt;&gt;"",ScoreTable!$B$35,"")</f>
        <v/>
      </c>
      <c r="DR54" s="339" t="str">
        <f>IF(BC54&lt;&gt;"",ScoreTable!$C$35,"")</f>
        <v/>
      </c>
      <c r="DS54" s="338" t="str">
        <f>IF(BD54&lt;&gt;"",ScoreTable!$B$37,"")</f>
        <v/>
      </c>
      <c r="DT54" s="332" t="str">
        <f>IF(BE54&lt;&gt;"",ScoreTable!$C$37,"")</f>
        <v/>
      </c>
      <c r="DU54" s="332" t="str">
        <f>IF(BF54&lt;&gt;"",ScoreTable!$B$38,"")</f>
        <v/>
      </c>
      <c r="DV54" s="332" t="str">
        <f>IF(BG54&lt;&gt;"",ScoreTable!$C$38,"")</f>
        <v/>
      </c>
      <c r="DW54" s="332" t="str">
        <f>IF(BH54&lt;&gt;"",ScoreTable!$B$39,"")</f>
        <v/>
      </c>
      <c r="DX54" s="339" t="str">
        <f>IF(BI54&lt;&gt;"",ScoreTable!$C$39,"")</f>
        <v/>
      </c>
      <c r="DY54" s="338" t="str">
        <f>IF(BJ54&lt;&gt;"",ScoreTable!$B$3,"")</f>
        <v/>
      </c>
      <c r="DZ54" s="332" t="str">
        <f>IF(BK54&lt;&gt;"",ScoreTable!$C$3,"")</f>
        <v/>
      </c>
      <c r="EA54" s="332" t="str">
        <f>IF(BL54&lt;&gt;"",ScoreTable!$B$4,"")</f>
        <v/>
      </c>
      <c r="EB54" s="332" t="str">
        <f>IF(BM54&lt;&gt;"",ScoreTable!$C$4,"")</f>
        <v/>
      </c>
      <c r="EC54" s="332" t="str">
        <f>IF(BN54&lt;&gt;"",ScoreTable!$B$5,"")</f>
        <v/>
      </c>
      <c r="ED54" s="332" t="str">
        <f>IF(BO54&lt;&gt;"",ScoreTable!$C$5,"")</f>
        <v/>
      </c>
      <c r="EE54" s="332" t="str">
        <f>IF(BP54&lt;&gt;"",ScoreTable!$B$6,"")</f>
        <v/>
      </c>
      <c r="EF54" s="339" t="str">
        <f>IF(BQ54&lt;&gt;"",ScoreTable!$C$6,"")</f>
        <v/>
      </c>
      <c r="EG54" s="353" t="str">
        <f t="shared" si="28"/>
        <v/>
      </c>
    </row>
    <row r="55" spans="1:137" x14ac:dyDescent="0.2">
      <c r="A55">
        <v>51</v>
      </c>
      <c r="B55" s="328"/>
      <c r="C55" s="336" t="str">
        <f>Section4.c!C56</f>
        <v>TMC Improvements</v>
      </c>
      <c r="D55" s="338"/>
      <c r="E55" s="332"/>
      <c r="F55" s="332"/>
      <c r="G55" s="332"/>
      <c r="H55" s="332"/>
      <c r="I55" s="339"/>
      <c r="J55" s="338"/>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9"/>
      <c r="AZ55" s="338"/>
      <c r="BA55" s="332"/>
      <c r="BB55" s="332"/>
      <c r="BC55" s="346"/>
      <c r="BD55" s="338"/>
      <c r="BE55" s="332"/>
      <c r="BF55" s="332"/>
      <c r="BG55" s="332"/>
      <c r="BH55" s="332"/>
      <c r="BI55" s="339"/>
      <c r="BJ55" s="337"/>
      <c r="BK55" s="332"/>
      <c r="BL55" s="332"/>
      <c r="BM55" s="332"/>
      <c r="BN55" s="332"/>
      <c r="BO55" s="332"/>
      <c r="BP55" s="332"/>
      <c r="BQ55" s="339"/>
      <c r="BR55" s="372"/>
      <c r="BS55" s="338" t="str">
        <f>IF(D55&lt;&gt;"",ScoreTable!$B$8,"")</f>
        <v/>
      </c>
      <c r="BT55" s="332" t="str">
        <f>IF(E55&lt;&gt;"",ScoreTable!$C$8,"")</f>
        <v/>
      </c>
      <c r="BU55" s="337" t="str">
        <f>IF(F55&lt;&gt;"",ScoreTable!B59,"")</f>
        <v/>
      </c>
      <c r="BV55" s="332" t="str">
        <f>IF(G55&lt;&gt;"",ScoreTable!C59,"")</f>
        <v/>
      </c>
      <c r="BW55" s="337" t="str">
        <f>IF(H55&lt;&gt;"",ScoreTable!B60,"")</f>
        <v/>
      </c>
      <c r="BX55" s="339" t="str">
        <f>IF(I55&lt;&gt;"",ScoreTable!$C$10,"")</f>
        <v/>
      </c>
      <c r="BY55" s="338" t="str">
        <f>IF(J55&lt;&gt;"",ScoreTable!$B$12,"")</f>
        <v/>
      </c>
      <c r="BZ55" s="332" t="str">
        <f>IF(K55&lt;&gt;"",ScoreTable!$C$12,"")</f>
        <v/>
      </c>
      <c r="CA55" s="332" t="str">
        <f>IF(L55&lt;&gt;"",ScoreTable!$B$13,"")</f>
        <v/>
      </c>
      <c r="CB55" s="332" t="str">
        <f>IF(M55&lt;&gt;"",ScoreTable!$C$13,"")</f>
        <v/>
      </c>
      <c r="CC55" s="332" t="str">
        <f>IF(N55&lt;&gt;"",ScoreTable!$B$14,"")</f>
        <v/>
      </c>
      <c r="CD55" s="332" t="str">
        <f>IF(O55&lt;&gt;"",ScoreTable!$C$14,"")</f>
        <v/>
      </c>
      <c r="CE55" s="332" t="str">
        <f>IF(P55&lt;&gt;"",ScoreTable!$B$15,"")</f>
        <v/>
      </c>
      <c r="CF55" s="332" t="str">
        <f>IF(Q55&lt;&gt;"",ScoreTable!$C$15,"")</f>
        <v/>
      </c>
      <c r="CG55" s="332" t="str">
        <f>IF(R55&lt;&gt;"",ScoreTable!$B$16,"")</f>
        <v/>
      </c>
      <c r="CH55" s="332" t="str">
        <f>IF(S55&lt;&gt;"",ScoreTable!$C$16,"")</f>
        <v/>
      </c>
      <c r="CI55" s="332" t="str">
        <f>IF(T55&lt;&gt;"",ScoreTable!$B$17,"")</f>
        <v/>
      </c>
      <c r="CJ55" s="332" t="str">
        <f>IF(U55&lt;&gt;"",ScoreTable!$C$17,"")</f>
        <v/>
      </c>
      <c r="CK55" s="332" t="str">
        <f>IF(V55&lt;&gt;"",ScoreTable!$B$18,"")</f>
        <v/>
      </c>
      <c r="CL55" s="332" t="str">
        <f>IF(W55&lt;&gt;"",ScoreTable!$C$18,"")</f>
        <v/>
      </c>
      <c r="CM55" s="332" t="str">
        <f>IF(X55&lt;&gt;"",ScoreTable!$B$19,"")</f>
        <v/>
      </c>
      <c r="CN55" s="332" t="str">
        <f>IF(Y55&lt;&gt;"",ScoreTable!$C$19,"")</f>
        <v/>
      </c>
      <c r="CO55" s="332" t="str">
        <f>IF(Z55&lt;&gt;"",ScoreTable!$B$20,"")</f>
        <v/>
      </c>
      <c r="CP55" s="332" t="str">
        <f>IF(AA55&lt;&gt;"",ScoreTable!$C$20,"")</f>
        <v/>
      </c>
      <c r="CQ55" s="332" t="str">
        <f>IF(AB55&lt;&gt;"",ScoreTable!$B$21,"")</f>
        <v/>
      </c>
      <c r="CR55" s="332" t="str">
        <f>IF(AC55&lt;&gt;"",ScoreTable!$C$21,"")</f>
        <v/>
      </c>
      <c r="CS55" s="332" t="str">
        <f>IF(AD55&lt;&gt;"",ScoreTable!$B$22,"")</f>
        <v/>
      </c>
      <c r="CT55" s="332" t="str">
        <f>IF(AE55&lt;&gt;"",ScoreTable!$C$22,"")</f>
        <v/>
      </c>
      <c r="CU55" s="332" t="str">
        <f>IF(AF55&lt;&gt;"",ScoreTable!$B$23,"")</f>
        <v/>
      </c>
      <c r="CV55" s="332" t="str">
        <f>IF(AG55&lt;&gt;"",ScoreTable!$C$23,"")</f>
        <v/>
      </c>
      <c r="CW55" s="332" t="str">
        <f>IF(AH55&lt;&gt;"",ScoreTable!$B$24,"")</f>
        <v/>
      </c>
      <c r="CX55" s="332" t="str">
        <f>IF(AI55&lt;&gt;"",ScoreTable!$C$24,"")</f>
        <v/>
      </c>
      <c r="CY55" s="332" t="str">
        <f>IF(AJ55&lt;&gt;"",ScoreTable!$B$25,"")</f>
        <v/>
      </c>
      <c r="CZ55" s="332" t="str">
        <f>IF(AK55&lt;&gt;"",ScoreTable!$C$25,"")</f>
        <v/>
      </c>
      <c r="DA55" s="332" t="str">
        <f>IF(AL55&lt;&gt;"",ScoreTable!$B$26,"")</f>
        <v/>
      </c>
      <c r="DB55" s="332" t="str">
        <f>IF(AM55&lt;&gt;"",ScoreTable!$C$26,"")</f>
        <v/>
      </c>
      <c r="DC55" s="332" t="str">
        <f>IF(AN55&lt;&gt;"",ScoreTable!$B$27,"")</f>
        <v/>
      </c>
      <c r="DD55" s="332" t="str">
        <f>IF(AO55&lt;&gt;"",ScoreTable!$C$27,"")</f>
        <v/>
      </c>
      <c r="DE55" s="332" t="str">
        <f>IF(AP55&lt;&gt;"",ScoreTable!$B$28,"")</f>
        <v/>
      </c>
      <c r="DF55" s="332" t="str">
        <f>IF(AQ55&lt;&gt;"",ScoreTable!$C$28,"")</f>
        <v/>
      </c>
      <c r="DG55" s="332" t="str">
        <f>IF(AR55&lt;&gt;"",ScoreTable!$B$29,"")</f>
        <v/>
      </c>
      <c r="DH55" s="332" t="str">
        <f>IF(AS55&lt;&gt;"",ScoreTable!$C$29,"")</f>
        <v/>
      </c>
      <c r="DI55" s="332" t="str">
        <f>IF(AT55&lt;&gt;"",ScoreTable!$B$30,"")</f>
        <v/>
      </c>
      <c r="DJ55" s="332" t="str">
        <f>IF(AU55&lt;&gt;"",ScoreTable!$C$30,"")</f>
        <v/>
      </c>
      <c r="DK55" s="332" t="str">
        <f>IF(AV55&lt;&gt;"",ScoreTable!$B$31,"")</f>
        <v/>
      </c>
      <c r="DL55" s="332" t="str">
        <f>IF(AW55&lt;&gt;"",ScoreTable!$C$31,"")</f>
        <v/>
      </c>
      <c r="DM55" s="332" t="str">
        <f>IF(AX55&lt;&gt;"",ScoreTable!$B$32,"")</f>
        <v/>
      </c>
      <c r="DN55" s="346" t="str">
        <f>IF(AY55&lt;&gt;"",ScoreTable!$C$32,"")</f>
        <v/>
      </c>
      <c r="DO55" s="338" t="str">
        <f>IF(AZ55&lt;&gt;"",ScoreTable!$B$34,"")</f>
        <v/>
      </c>
      <c r="DP55" s="332" t="str">
        <f>IF(BA55&lt;&gt;"",ScoreTable!$C$34,"")</f>
        <v/>
      </c>
      <c r="DQ55" s="332" t="str">
        <f>IF(BB55&lt;&gt;"",ScoreTable!$B$35,"")</f>
        <v/>
      </c>
      <c r="DR55" s="339" t="str">
        <f>IF(BC55&lt;&gt;"",ScoreTable!$C$35,"")</f>
        <v/>
      </c>
      <c r="DS55" s="338" t="str">
        <f>IF(BD55&lt;&gt;"",ScoreTable!$B$37,"")</f>
        <v/>
      </c>
      <c r="DT55" s="332" t="str">
        <f>IF(BE55&lt;&gt;"",ScoreTable!$C$37,"")</f>
        <v/>
      </c>
      <c r="DU55" s="332" t="str">
        <f>IF(BF55&lt;&gt;"",ScoreTable!$B$38,"")</f>
        <v/>
      </c>
      <c r="DV55" s="332" t="str">
        <f>IF(BG55&lt;&gt;"",ScoreTable!$C$38,"")</f>
        <v/>
      </c>
      <c r="DW55" s="332" t="str">
        <f>IF(BH55&lt;&gt;"",ScoreTable!$B$39,"")</f>
        <v/>
      </c>
      <c r="DX55" s="339" t="str">
        <f>IF(BI55&lt;&gt;"",ScoreTable!$C$39,"")</f>
        <v/>
      </c>
      <c r="DY55" s="338" t="str">
        <f>IF(BJ55&lt;&gt;"",ScoreTable!$B$3,"")</f>
        <v/>
      </c>
      <c r="DZ55" s="332" t="str">
        <f>IF(BK55&lt;&gt;"",ScoreTable!$C$3,"")</f>
        <v/>
      </c>
      <c r="EA55" s="332" t="str">
        <f>IF(BL55&lt;&gt;"",ScoreTable!$B$4,"")</f>
        <v/>
      </c>
      <c r="EB55" s="332" t="str">
        <f>IF(BM55&lt;&gt;"",ScoreTable!$C$4,"")</f>
        <v/>
      </c>
      <c r="EC55" s="332" t="str">
        <f>IF(BN55&lt;&gt;"",ScoreTable!$B$5,"")</f>
        <v/>
      </c>
      <c r="ED55" s="332" t="str">
        <f>IF(BO55&lt;&gt;"",ScoreTable!$C$5,"")</f>
        <v/>
      </c>
      <c r="EE55" s="332" t="str">
        <f>IF(BP55&lt;&gt;"",ScoreTable!$B$6,"")</f>
        <v/>
      </c>
      <c r="EF55" s="339" t="str">
        <f>IF(BQ55&lt;&gt;"",ScoreTable!$C$6,"")</f>
        <v/>
      </c>
      <c r="EG55" s="353" t="str">
        <f t="shared" si="28"/>
        <v/>
      </c>
    </row>
    <row r="56" spans="1:137" x14ac:dyDescent="0.2">
      <c r="A56">
        <v>52</v>
      </c>
      <c r="B56" s="328"/>
      <c r="C56" s="336" t="e">
        <f>Section4.c!#REF!</f>
        <v>#REF!</v>
      </c>
      <c r="D56" s="338"/>
      <c r="E56" s="332"/>
      <c r="F56" s="332"/>
      <c r="G56" s="332"/>
      <c r="H56" s="332"/>
      <c r="I56" s="339"/>
      <c r="J56" s="338"/>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9"/>
      <c r="AZ56" s="338"/>
      <c r="BA56" s="332"/>
      <c r="BB56" s="332"/>
      <c r="BC56" s="346"/>
      <c r="BD56" s="338"/>
      <c r="BE56" s="332"/>
      <c r="BF56" s="332"/>
      <c r="BG56" s="332"/>
      <c r="BH56" s="332"/>
      <c r="BI56" s="339"/>
      <c r="BJ56" s="337"/>
      <c r="BK56" s="332"/>
      <c r="BL56" s="332"/>
      <c r="BM56" s="332"/>
      <c r="BN56" s="332"/>
      <c r="BO56" s="332"/>
      <c r="BP56" s="332"/>
      <c r="BQ56" s="339"/>
      <c r="BR56" s="372"/>
      <c r="BS56" s="338" t="str">
        <f>IF(D56&lt;&gt;"",ScoreTable!$B$8,"")</f>
        <v/>
      </c>
      <c r="BT56" s="332" t="str">
        <f>IF(E56&lt;&gt;"",ScoreTable!$C$8,"")</f>
        <v/>
      </c>
      <c r="BU56" s="337" t="str">
        <f>IF(F56&lt;&gt;"",ScoreTable!B60,"")</f>
        <v/>
      </c>
      <c r="BV56" s="332" t="str">
        <f>IF(G56&lt;&gt;"",ScoreTable!C60,"")</f>
        <v/>
      </c>
      <c r="BW56" s="337" t="str">
        <f>IF(H56&lt;&gt;"",ScoreTable!B61,"")</f>
        <v/>
      </c>
      <c r="BX56" s="339" t="str">
        <f>IF(I56&lt;&gt;"",ScoreTable!$C$10,"")</f>
        <v/>
      </c>
      <c r="BY56" s="338" t="str">
        <f>IF(J56&lt;&gt;"",ScoreTable!$B$12,"")</f>
        <v/>
      </c>
      <c r="BZ56" s="332" t="str">
        <f>IF(K56&lt;&gt;"",ScoreTable!$C$12,"")</f>
        <v/>
      </c>
      <c r="CA56" s="332" t="str">
        <f>IF(L56&lt;&gt;"",ScoreTable!$B$13,"")</f>
        <v/>
      </c>
      <c r="CB56" s="332" t="str">
        <f>IF(M56&lt;&gt;"",ScoreTable!$C$13,"")</f>
        <v/>
      </c>
      <c r="CC56" s="332" t="str">
        <f>IF(N56&lt;&gt;"",ScoreTable!$B$14,"")</f>
        <v/>
      </c>
      <c r="CD56" s="332" t="str">
        <f>IF(O56&lt;&gt;"",ScoreTable!$C$14,"")</f>
        <v/>
      </c>
      <c r="CE56" s="332" t="str">
        <f>IF(P56&lt;&gt;"",ScoreTable!$B$15,"")</f>
        <v/>
      </c>
      <c r="CF56" s="332" t="str">
        <f>IF(Q56&lt;&gt;"",ScoreTable!$C$15,"")</f>
        <v/>
      </c>
      <c r="CG56" s="332" t="str">
        <f>IF(R56&lt;&gt;"",ScoreTable!$B$16,"")</f>
        <v/>
      </c>
      <c r="CH56" s="332" t="str">
        <f>IF(S56&lt;&gt;"",ScoreTable!$C$16,"")</f>
        <v/>
      </c>
      <c r="CI56" s="332" t="str">
        <f>IF(T56&lt;&gt;"",ScoreTable!$B$17,"")</f>
        <v/>
      </c>
      <c r="CJ56" s="332" t="str">
        <f>IF(U56&lt;&gt;"",ScoreTable!$C$17,"")</f>
        <v/>
      </c>
      <c r="CK56" s="332" t="str">
        <f>IF(V56&lt;&gt;"",ScoreTable!$B$18,"")</f>
        <v/>
      </c>
      <c r="CL56" s="332" t="str">
        <f>IF(W56&lt;&gt;"",ScoreTable!$C$18,"")</f>
        <v/>
      </c>
      <c r="CM56" s="332" t="str">
        <f>IF(X56&lt;&gt;"",ScoreTable!$B$19,"")</f>
        <v/>
      </c>
      <c r="CN56" s="332" t="str">
        <f>IF(Y56&lt;&gt;"",ScoreTable!$C$19,"")</f>
        <v/>
      </c>
      <c r="CO56" s="332" t="str">
        <f>IF(Z56&lt;&gt;"",ScoreTable!$B$20,"")</f>
        <v/>
      </c>
      <c r="CP56" s="332" t="str">
        <f>IF(AA56&lt;&gt;"",ScoreTable!$C$20,"")</f>
        <v/>
      </c>
      <c r="CQ56" s="332" t="str">
        <f>IF(AB56&lt;&gt;"",ScoreTable!$B$21,"")</f>
        <v/>
      </c>
      <c r="CR56" s="332" t="str">
        <f>IF(AC56&lt;&gt;"",ScoreTable!$C$21,"")</f>
        <v/>
      </c>
      <c r="CS56" s="332" t="str">
        <f>IF(AD56&lt;&gt;"",ScoreTable!$B$22,"")</f>
        <v/>
      </c>
      <c r="CT56" s="332" t="str">
        <f>IF(AE56&lt;&gt;"",ScoreTable!$C$22,"")</f>
        <v/>
      </c>
      <c r="CU56" s="332" t="str">
        <f>IF(AF56&lt;&gt;"",ScoreTable!$B$23,"")</f>
        <v/>
      </c>
      <c r="CV56" s="332" t="str">
        <f>IF(AG56&lt;&gt;"",ScoreTable!$C$23,"")</f>
        <v/>
      </c>
      <c r="CW56" s="332" t="str">
        <f>IF(AH56&lt;&gt;"",ScoreTable!$B$24,"")</f>
        <v/>
      </c>
      <c r="CX56" s="332" t="str">
        <f>IF(AI56&lt;&gt;"",ScoreTable!$C$24,"")</f>
        <v/>
      </c>
      <c r="CY56" s="332" t="str">
        <f>IF(AJ56&lt;&gt;"",ScoreTable!$B$25,"")</f>
        <v/>
      </c>
      <c r="CZ56" s="332" t="str">
        <f>IF(AK56&lt;&gt;"",ScoreTable!$C$25,"")</f>
        <v/>
      </c>
      <c r="DA56" s="332" t="str">
        <f>IF(AL56&lt;&gt;"",ScoreTable!$B$26,"")</f>
        <v/>
      </c>
      <c r="DB56" s="332" t="str">
        <f>IF(AM56&lt;&gt;"",ScoreTable!$C$26,"")</f>
        <v/>
      </c>
      <c r="DC56" s="332" t="str">
        <f>IF(AN56&lt;&gt;"",ScoreTable!$B$27,"")</f>
        <v/>
      </c>
      <c r="DD56" s="332" t="str">
        <f>IF(AO56&lt;&gt;"",ScoreTable!$C$27,"")</f>
        <v/>
      </c>
      <c r="DE56" s="332" t="str">
        <f>IF(AP56&lt;&gt;"",ScoreTable!$B$28,"")</f>
        <v/>
      </c>
      <c r="DF56" s="332" t="str">
        <f>IF(AQ56&lt;&gt;"",ScoreTable!$C$28,"")</f>
        <v/>
      </c>
      <c r="DG56" s="332" t="str">
        <f>IF(AR56&lt;&gt;"",ScoreTable!$B$29,"")</f>
        <v/>
      </c>
      <c r="DH56" s="332" t="str">
        <f>IF(AS56&lt;&gt;"",ScoreTable!$C$29,"")</f>
        <v/>
      </c>
      <c r="DI56" s="332" t="str">
        <f>IF(AT56&lt;&gt;"",ScoreTable!$B$30,"")</f>
        <v/>
      </c>
      <c r="DJ56" s="332" t="str">
        <f>IF(AU56&lt;&gt;"",ScoreTable!$C$30,"")</f>
        <v/>
      </c>
      <c r="DK56" s="332" t="str">
        <f>IF(AV56&lt;&gt;"",ScoreTable!$B$31,"")</f>
        <v/>
      </c>
      <c r="DL56" s="332" t="str">
        <f>IF(AW56&lt;&gt;"",ScoreTable!$C$31,"")</f>
        <v/>
      </c>
      <c r="DM56" s="332" t="str">
        <f>IF(AX56&lt;&gt;"",ScoreTable!$B$32,"")</f>
        <v/>
      </c>
      <c r="DN56" s="346" t="str">
        <f>IF(AY56&lt;&gt;"",ScoreTable!$C$32,"")</f>
        <v/>
      </c>
      <c r="DO56" s="338" t="str">
        <f>IF(AZ56&lt;&gt;"",ScoreTable!$B$34,"")</f>
        <v/>
      </c>
      <c r="DP56" s="332" t="str">
        <f>IF(BA56&lt;&gt;"",ScoreTable!$C$34,"")</f>
        <v/>
      </c>
      <c r="DQ56" s="332" t="str">
        <f>IF(BB56&lt;&gt;"",ScoreTable!$B$35,"")</f>
        <v/>
      </c>
      <c r="DR56" s="339" t="str">
        <f>IF(BC56&lt;&gt;"",ScoreTable!$C$35,"")</f>
        <v/>
      </c>
      <c r="DS56" s="338" t="str">
        <f>IF(BD56&lt;&gt;"",ScoreTable!$B$37,"")</f>
        <v/>
      </c>
      <c r="DT56" s="332" t="str">
        <f>IF(BE56&lt;&gt;"",ScoreTable!$C$37,"")</f>
        <v/>
      </c>
      <c r="DU56" s="332" t="str">
        <f>IF(BF56&lt;&gt;"",ScoreTable!$B$38,"")</f>
        <v/>
      </c>
      <c r="DV56" s="332" t="str">
        <f>IF(BG56&lt;&gt;"",ScoreTable!$C$38,"")</f>
        <v/>
      </c>
      <c r="DW56" s="332" t="str">
        <f>IF(BH56&lt;&gt;"",ScoreTable!$B$39,"")</f>
        <v/>
      </c>
      <c r="DX56" s="339" t="str">
        <f>IF(BI56&lt;&gt;"",ScoreTable!$C$39,"")</f>
        <v/>
      </c>
      <c r="DY56" s="338" t="str">
        <f>IF(BJ56&lt;&gt;"",ScoreTable!$B$3,"")</f>
        <v/>
      </c>
      <c r="DZ56" s="332" t="str">
        <f>IF(BK56&lt;&gt;"",ScoreTable!$C$3,"")</f>
        <v/>
      </c>
      <c r="EA56" s="332" t="str">
        <f>IF(BL56&lt;&gt;"",ScoreTable!$B$4,"")</f>
        <v/>
      </c>
      <c r="EB56" s="332" t="str">
        <f>IF(BM56&lt;&gt;"",ScoreTable!$C$4,"")</f>
        <v/>
      </c>
      <c r="EC56" s="332" t="str">
        <f>IF(BN56&lt;&gt;"",ScoreTable!$B$5,"")</f>
        <v/>
      </c>
      <c r="ED56" s="332" t="str">
        <f>IF(BO56&lt;&gt;"",ScoreTable!$C$5,"")</f>
        <v/>
      </c>
      <c r="EE56" s="332" t="str">
        <f>IF(BP56&lt;&gt;"",ScoreTable!$B$6,"")</f>
        <v/>
      </c>
      <c r="EF56" s="339" t="str">
        <f>IF(BQ56&lt;&gt;"",ScoreTable!$C$6,"")</f>
        <v/>
      </c>
      <c r="EG56" s="353" t="str">
        <f t="shared" si="28"/>
        <v/>
      </c>
    </row>
    <row r="57" spans="1:137" x14ac:dyDescent="0.2">
      <c r="A57">
        <v>53</v>
      </c>
      <c r="B57" s="328"/>
      <c r="C57" s="336" t="e">
        <f>Section4.c!#REF!</f>
        <v>#REF!</v>
      </c>
      <c r="D57" s="338"/>
      <c r="E57" s="332"/>
      <c r="F57" s="332"/>
      <c r="G57" s="332"/>
      <c r="H57" s="332"/>
      <c r="I57" s="339"/>
      <c r="J57" s="338"/>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2"/>
      <c r="AY57" s="339"/>
      <c r="AZ57" s="338"/>
      <c r="BA57" s="332"/>
      <c r="BB57" s="332"/>
      <c r="BC57" s="346"/>
      <c r="BD57" s="338"/>
      <c r="BE57" s="332"/>
      <c r="BF57" s="332"/>
      <c r="BG57" s="332"/>
      <c r="BH57" s="332"/>
      <c r="BI57" s="339"/>
      <c r="BJ57" s="337"/>
      <c r="BK57" s="332"/>
      <c r="BL57" s="332"/>
      <c r="BM57" s="332"/>
      <c r="BN57" s="332"/>
      <c r="BO57" s="332"/>
      <c r="BP57" s="332"/>
      <c r="BQ57" s="339"/>
      <c r="BR57" s="372"/>
      <c r="BS57" s="338" t="str">
        <f>IF(D57&lt;&gt;"",ScoreTable!$B$8,"")</f>
        <v/>
      </c>
      <c r="BT57" s="332" t="str">
        <f>IF(E57&lt;&gt;"",ScoreTable!$C$8,"")</f>
        <v/>
      </c>
      <c r="BU57" s="337" t="str">
        <f>IF(F57&lt;&gt;"",ScoreTable!B61,"")</f>
        <v/>
      </c>
      <c r="BV57" s="332" t="str">
        <f>IF(G57&lt;&gt;"",ScoreTable!C61,"")</f>
        <v/>
      </c>
      <c r="BW57" s="337" t="str">
        <f>IF(H57&lt;&gt;"",ScoreTable!B62,"")</f>
        <v/>
      </c>
      <c r="BX57" s="339" t="str">
        <f>IF(I57&lt;&gt;"",ScoreTable!$C$10,"")</f>
        <v/>
      </c>
      <c r="BY57" s="338" t="str">
        <f>IF(J57&lt;&gt;"",ScoreTable!$B$12,"")</f>
        <v/>
      </c>
      <c r="BZ57" s="332" t="str">
        <f>IF(K57&lt;&gt;"",ScoreTable!$C$12,"")</f>
        <v/>
      </c>
      <c r="CA57" s="332" t="str">
        <f>IF(L57&lt;&gt;"",ScoreTable!$B$13,"")</f>
        <v/>
      </c>
      <c r="CB57" s="332" t="str">
        <f>IF(M57&lt;&gt;"",ScoreTable!$C$13,"")</f>
        <v/>
      </c>
      <c r="CC57" s="332" t="str">
        <f>IF(N57&lt;&gt;"",ScoreTable!$B$14,"")</f>
        <v/>
      </c>
      <c r="CD57" s="332" t="str">
        <f>IF(O57&lt;&gt;"",ScoreTable!$C$14,"")</f>
        <v/>
      </c>
      <c r="CE57" s="332" t="str">
        <f>IF(P57&lt;&gt;"",ScoreTable!$B$15,"")</f>
        <v/>
      </c>
      <c r="CF57" s="332" t="str">
        <f>IF(Q57&lt;&gt;"",ScoreTable!$C$15,"")</f>
        <v/>
      </c>
      <c r="CG57" s="332" t="str">
        <f>IF(R57&lt;&gt;"",ScoreTable!$B$16,"")</f>
        <v/>
      </c>
      <c r="CH57" s="332" t="str">
        <f>IF(S57&lt;&gt;"",ScoreTable!$C$16,"")</f>
        <v/>
      </c>
      <c r="CI57" s="332" t="str">
        <f>IF(T57&lt;&gt;"",ScoreTable!$B$17,"")</f>
        <v/>
      </c>
      <c r="CJ57" s="332" t="str">
        <f>IF(U57&lt;&gt;"",ScoreTable!$C$17,"")</f>
        <v/>
      </c>
      <c r="CK57" s="332" t="str">
        <f>IF(V57&lt;&gt;"",ScoreTable!$B$18,"")</f>
        <v/>
      </c>
      <c r="CL57" s="332" t="str">
        <f>IF(W57&lt;&gt;"",ScoreTable!$C$18,"")</f>
        <v/>
      </c>
      <c r="CM57" s="332" t="str">
        <f>IF(X57&lt;&gt;"",ScoreTable!$B$19,"")</f>
        <v/>
      </c>
      <c r="CN57" s="332" t="str">
        <f>IF(Y57&lt;&gt;"",ScoreTable!$C$19,"")</f>
        <v/>
      </c>
      <c r="CO57" s="332" t="str">
        <f>IF(Z57&lt;&gt;"",ScoreTable!$B$20,"")</f>
        <v/>
      </c>
      <c r="CP57" s="332" t="str">
        <f>IF(AA57&lt;&gt;"",ScoreTable!$C$20,"")</f>
        <v/>
      </c>
      <c r="CQ57" s="332" t="str">
        <f>IF(AB57&lt;&gt;"",ScoreTable!$B$21,"")</f>
        <v/>
      </c>
      <c r="CR57" s="332" t="str">
        <f>IF(AC57&lt;&gt;"",ScoreTable!$C$21,"")</f>
        <v/>
      </c>
      <c r="CS57" s="332" t="str">
        <f>IF(AD57&lt;&gt;"",ScoreTable!$B$22,"")</f>
        <v/>
      </c>
      <c r="CT57" s="332" t="str">
        <f>IF(AE57&lt;&gt;"",ScoreTable!$C$22,"")</f>
        <v/>
      </c>
      <c r="CU57" s="332" t="str">
        <f>IF(AF57&lt;&gt;"",ScoreTable!$B$23,"")</f>
        <v/>
      </c>
      <c r="CV57" s="332" t="str">
        <f>IF(AG57&lt;&gt;"",ScoreTable!$C$23,"")</f>
        <v/>
      </c>
      <c r="CW57" s="332" t="str">
        <f>IF(AH57&lt;&gt;"",ScoreTable!$B$24,"")</f>
        <v/>
      </c>
      <c r="CX57" s="332" t="str">
        <f>IF(AI57&lt;&gt;"",ScoreTable!$C$24,"")</f>
        <v/>
      </c>
      <c r="CY57" s="332" t="str">
        <f>IF(AJ57&lt;&gt;"",ScoreTable!$B$25,"")</f>
        <v/>
      </c>
      <c r="CZ57" s="332" t="str">
        <f>IF(AK57&lt;&gt;"",ScoreTable!$C$25,"")</f>
        <v/>
      </c>
      <c r="DA57" s="332" t="str">
        <f>IF(AL57&lt;&gt;"",ScoreTable!$B$26,"")</f>
        <v/>
      </c>
      <c r="DB57" s="332" t="str">
        <f>IF(AM57&lt;&gt;"",ScoreTable!$C$26,"")</f>
        <v/>
      </c>
      <c r="DC57" s="332" t="str">
        <f>IF(AN57&lt;&gt;"",ScoreTable!$B$27,"")</f>
        <v/>
      </c>
      <c r="DD57" s="332" t="str">
        <f>IF(AO57&lt;&gt;"",ScoreTable!$C$27,"")</f>
        <v/>
      </c>
      <c r="DE57" s="332" t="str">
        <f>IF(AP57&lt;&gt;"",ScoreTable!$B$28,"")</f>
        <v/>
      </c>
      <c r="DF57" s="332" t="str">
        <f>IF(AQ57&lt;&gt;"",ScoreTable!$C$28,"")</f>
        <v/>
      </c>
      <c r="DG57" s="332" t="str">
        <f>IF(AR57&lt;&gt;"",ScoreTable!$B$29,"")</f>
        <v/>
      </c>
      <c r="DH57" s="332" t="str">
        <f>IF(AS57&lt;&gt;"",ScoreTable!$C$29,"")</f>
        <v/>
      </c>
      <c r="DI57" s="332" t="str">
        <f>IF(AT57&lt;&gt;"",ScoreTable!$B$30,"")</f>
        <v/>
      </c>
      <c r="DJ57" s="332" t="str">
        <f>IF(AU57&lt;&gt;"",ScoreTable!$C$30,"")</f>
        <v/>
      </c>
      <c r="DK57" s="332" t="str">
        <f>IF(AV57&lt;&gt;"",ScoreTable!$B$31,"")</f>
        <v/>
      </c>
      <c r="DL57" s="332" t="str">
        <f>IF(AW57&lt;&gt;"",ScoreTable!$C$31,"")</f>
        <v/>
      </c>
      <c r="DM57" s="332" t="str">
        <f>IF(AX57&lt;&gt;"",ScoreTable!$B$32,"")</f>
        <v/>
      </c>
      <c r="DN57" s="346" t="str">
        <f>IF(AY57&lt;&gt;"",ScoreTable!$C$32,"")</f>
        <v/>
      </c>
      <c r="DO57" s="338" t="str">
        <f>IF(AZ57&lt;&gt;"",ScoreTable!$B$34,"")</f>
        <v/>
      </c>
      <c r="DP57" s="332" t="str">
        <f>IF(BA57&lt;&gt;"",ScoreTable!$C$34,"")</f>
        <v/>
      </c>
      <c r="DQ57" s="332" t="str">
        <f>IF(BB57&lt;&gt;"",ScoreTable!$B$35,"")</f>
        <v/>
      </c>
      <c r="DR57" s="339" t="str">
        <f>IF(BC57&lt;&gt;"",ScoreTable!$C$35,"")</f>
        <v/>
      </c>
      <c r="DS57" s="338" t="str">
        <f>IF(BD57&lt;&gt;"",ScoreTable!$B$37,"")</f>
        <v/>
      </c>
      <c r="DT57" s="332" t="str">
        <f>IF(BE57&lt;&gt;"",ScoreTable!$C$37,"")</f>
        <v/>
      </c>
      <c r="DU57" s="332" t="str">
        <f>IF(BF57&lt;&gt;"",ScoreTable!$B$38,"")</f>
        <v/>
      </c>
      <c r="DV57" s="332" t="str">
        <f>IF(BG57&lt;&gt;"",ScoreTable!$C$38,"")</f>
        <v/>
      </c>
      <c r="DW57" s="332" t="str">
        <f>IF(BH57&lt;&gt;"",ScoreTable!$B$39,"")</f>
        <v/>
      </c>
      <c r="DX57" s="339" t="str">
        <f>IF(BI57&lt;&gt;"",ScoreTable!$C$39,"")</f>
        <v/>
      </c>
      <c r="DY57" s="338" t="str">
        <f>IF(BJ57&lt;&gt;"",ScoreTable!$B$3,"")</f>
        <v/>
      </c>
      <c r="DZ57" s="332" t="str">
        <f>IF(BK57&lt;&gt;"",ScoreTable!$C$3,"")</f>
        <v/>
      </c>
      <c r="EA57" s="332" t="str">
        <f>IF(BL57&lt;&gt;"",ScoreTable!$B$4,"")</f>
        <v/>
      </c>
      <c r="EB57" s="332" t="str">
        <f>IF(BM57&lt;&gt;"",ScoreTable!$C$4,"")</f>
        <v/>
      </c>
      <c r="EC57" s="332" t="str">
        <f>IF(BN57&lt;&gt;"",ScoreTable!$B$5,"")</f>
        <v/>
      </c>
      <c r="ED57" s="332" t="str">
        <f>IF(BO57&lt;&gt;"",ScoreTable!$C$5,"")</f>
        <v/>
      </c>
      <c r="EE57" s="332" t="str">
        <f>IF(BP57&lt;&gt;"",ScoreTable!$B$6,"")</f>
        <v/>
      </c>
      <c r="EF57" s="339" t="str">
        <f>IF(BQ57&lt;&gt;"",ScoreTable!$C$6,"")</f>
        <v/>
      </c>
      <c r="EG57" s="353" t="str">
        <f t="shared" si="28"/>
        <v/>
      </c>
    </row>
    <row r="58" spans="1:137" x14ac:dyDescent="0.2">
      <c r="A58">
        <v>54</v>
      </c>
      <c r="B58" s="328"/>
      <c r="C58" s="336">
        <f>Section4.c!C59</f>
        <v>0</v>
      </c>
      <c r="D58" s="338"/>
      <c r="E58" s="332"/>
      <c r="F58" s="332"/>
      <c r="G58" s="332"/>
      <c r="H58" s="332"/>
      <c r="I58" s="339"/>
      <c r="J58" s="338"/>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9"/>
      <c r="AZ58" s="338"/>
      <c r="BA58" s="332"/>
      <c r="BB58" s="332"/>
      <c r="BC58" s="346"/>
      <c r="BD58" s="338"/>
      <c r="BE58" s="332"/>
      <c r="BF58" s="332"/>
      <c r="BG58" s="332"/>
      <c r="BH58" s="332"/>
      <c r="BI58" s="339"/>
      <c r="BJ58" s="337"/>
      <c r="BK58" s="332"/>
      <c r="BL58" s="332"/>
      <c r="BM58" s="332"/>
      <c r="BN58" s="332"/>
      <c r="BO58" s="332"/>
      <c r="BP58" s="332"/>
      <c r="BQ58" s="339"/>
      <c r="BR58" s="372"/>
      <c r="BS58" s="338" t="str">
        <f>IF(D58&lt;&gt;"",ScoreTable!$B$8,"")</f>
        <v/>
      </c>
      <c r="BT58" s="332" t="str">
        <f>IF(E58&lt;&gt;"",ScoreTable!$C$8,"")</f>
        <v/>
      </c>
      <c r="BU58" s="337" t="str">
        <f>IF(F58&lt;&gt;"",ScoreTable!B62,"")</f>
        <v/>
      </c>
      <c r="BV58" s="332" t="str">
        <f>IF(G58&lt;&gt;"",ScoreTable!C62,"")</f>
        <v/>
      </c>
      <c r="BW58" s="337" t="str">
        <f>IF(H58&lt;&gt;"",ScoreTable!B63,"")</f>
        <v/>
      </c>
      <c r="BX58" s="339" t="str">
        <f>IF(I58&lt;&gt;"",ScoreTable!$C$10,"")</f>
        <v/>
      </c>
      <c r="BY58" s="338" t="str">
        <f>IF(J58&lt;&gt;"",ScoreTable!$B$12,"")</f>
        <v/>
      </c>
      <c r="BZ58" s="332" t="str">
        <f>IF(K58&lt;&gt;"",ScoreTable!$C$12,"")</f>
        <v/>
      </c>
      <c r="CA58" s="332" t="str">
        <f>IF(L58&lt;&gt;"",ScoreTable!$B$13,"")</f>
        <v/>
      </c>
      <c r="CB58" s="332" t="str">
        <f>IF(M58&lt;&gt;"",ScoreTable!$C$13,"")</f>
        <v/>
      </c>
      <c r="CC58" s="332" t="str">
        <f>IF(N58&lt;&gt;"",ScoreTable!$B$14,"")</f>
        <v/>
      </c>
      <c r="CD58" s="332" t="str">
        <f>IF(O58&lt;&gt;"",ScoreTable!$C$14,"")</f>
        <v/>
      </c>
      <c r="CE58" s="332" t="str">
        <f>IF(P58&lt;&gt;"",ScoreTable!$B$15,"")</f>
        <v/>
      </c>
      <c r="CF58" s="332" t="str">
        <f>IF(Q58&lt;&gt;"",ScoreTable!$C$15,"")</f>
        <v/>
      </c>
      <c r="CG58" s="332" t="str">
        <f>IF(R58&lt;&gt;"",ScoreTable!$B$16,"")</f>
        <v/>
      </c>
      <c r="CH58" s="332" t="str">
        <f>IF(S58&lt;&gt;"",ScoreTable!$C$16,"")</f>
        <v/>
      </c>
      <c r="CI58" s="332" t="str">
        <f>IF(T58&lt;&gt;"",ScoreTable!$B$17,"")</f>
        <v/>
      </c>
      <c r="CJ58" s="332" t="str">
        <f>IF(U58&lt;&gt;"",ScoreTable!$C$17,"")</f>
        <v/>
      </c>
      <c r="CK58" s="332" t="str">
        <f>IF(V58&lt;&gt;"",ScoreTable!$B$18,"")</f>
        <v/>
      </c>
      <c r="CL58" s="332" t="str">
        <f>IF(W58&lt;&gt;"",ScoreTable!$C$18,"")</f>
        <v/>
      </c>
      <c r="CM58" s="332" t="str">
        <f>IF(X58&lt;&gt;"",ScoreTable!$B$19,"")</f>
        <v/>
      </c>
      <c r="CN58" s="332" t="str">
        <f>IF(Y58&lt;&gt;"",ScoreTable!$C$19,"")</f>
        <v/>
      </c>
      <c r="CO58" s="332" t="str">
        <f>IF(Z58&lt;&gt;"",ScoreTable!$B$20,"")</f>
        <v/>
      </c>
      <c r="CP58" s="332" t="str">
        <f>IF(AA58&lt;&gt;"",ScoreTable!$C$20,"")</f>
        <v/>
      </c>
      <c r="CQ58" s="332" t="str">
        <f>IF(AB58&lt;&gt;"",ScoreTable!$B$21,"")</f>
        <v/>
      </c>
      <c r="CR58" s="332" t="str">
        <f>IF(AC58&lt;&gt;"",ScoreTable!$C$21,"")</f>
        <v/>
      </c>
      <c r="CS58" s="332" t="str">
        <f>IF(AD58&lt;&gt;"",ScoreTable!$B$22,"")</f>
        <v/>
      </c>
      <c r="CT58" s="332" t="str">
        <f>IF(AE58&lt;&gt;"",ScoreTable!$C$22,"")</f>
        <v/>
      </c>
      <c r="CU58" s="332" t="str">
        <f>IF(AF58&lt;&gt;"",ScoreTable!$B$23,"")</f>
        <v/>
      </c>
      <c r="CV58" s="332" t="str">
        <f>IF(AG58&lt;&gt;"",ScoreTable!$C$23,"")</f>
        <v/>
      </c>
      <c r="CW58" s="332" t="str">
        <f>IF(AH58&lt;&gt;"",ScoreTable!$B$24,"")</f>
        <v/>
      </c>
      <c r="CX58" s="332" t="str">
        <f>IF(AI58&lt;&gt;"",ScoreTable!$C$24,"")</f>
        <v/>
      </c>
      <c r="CY58" s="332" t="str">
        <f>IF(AJ58&lt;&gt;"",ScoreTable!$B$25,"")</f>
        <v/>
      </c>
      <c r="CZ58" s="332" t="str">
        <f>IF(AK58&lt;&gt;"",ScoreTable!$C$25,"")</f>
        <v/>
      </c>
      <c r="DA58" s="332" t="str">
        <f>IF(AL58&lt;&gt;"",ScoreTable!$B$26,"")</f>
        <v/>
      </c>
      <c r="DB58" s="332" t="str">
        <f>IF(AM58&lt;&gt;"",ScoreTable!$C$26,"")</f>
        <v/>
      </c>
      <c r="DC58" s="332" t="str">
        <f>IF(AN58&lt;&gt;"",ScoreTable!$B$27,"")</f>
        <v/>
      </c>
      <c r="DD58" s="332" t="str">
        <f>IF(AO58&lt;&gt;"",ScoreTable!$C$27,"")</f>
        <v/>
      </c>
      <c r="DE58" s="332" t="str">
        <f>IF(AP58&lt;&gt;"",ScoreTable!$B$28,"")</f>
        <v/>
      </c>
      <c r="DF58" s="332" t="str">
        <f>IF(AQ58&lt;&gt;"",ScoreTable!$C$28,"")</f>
        <v/>
      </c>
      <c r="DG58" s="332" t="str">
        <f>IF(AR58&lt;&gt;"",ScoreTable!$B$29,"")</f>
        <v/>
      </c>
      <c r="DH58" s="332" t="str">
        <f>IF(AS58&lt;&gt;"",ScoreTable!$C$29,"")</f>
        <v/>
      </c>
      <c r="DI58" s="332" t="str">
        <f>IF(AT58&lt;&gt;"",ScoreTable!$B$30,"")</f>
        <v/>
      </c>
      <c r="DJ58" s="332" t="str">
        <f>IF(AU58&lt;&gt;"",ScoreTable!$C$30,"")</f>
        <v/>
      </c>
      <c r="DK58" s="332" t="str">
        <f>IF(AV58&lt;&gt;"",ScoreTable!$B$31,"")</f>
        <v/>
      </c>
      <c r="DL58" s="332" t="str">
        <f>IF(AW58&lt;&gt;"",ScoreTable!$C$31,"")</f>
        <v/>
      </c>
      <c r="DM58" s="332" t="str">
        <f>IF(AX58&lt;&gt;"",ScoreTable!$B$32,"")</f>
        <v/>
      </c>
      <c r="DN58" s="346" t="str">
        <f>IF(AY58&lt;&gt;"",ScoreTable!$C$32,"")</f>
        <v/>
      </c>
      <c r="DO58" s="338" t="str">
        <f>IF(AZ58&lt;&gt;"",ScoreTable!$B$34,"")</f>
        <v/>
      </c>
      <c r="DP58" s="332" t="str">
        <f>IF(BA58&lt;&gt;"",ScoreTable!$C$34,"")</f>
        <v/>
      </c>
      <c r="DQ58" s="332" t="str">
        <f>IF(BB58&lt;&gt;"",ScoreTable!$B$35,"")</f>
        <v/>
      </c>
      <c r="DR58" s="339" t="str">
        <f>IF(BC58&lt;&gt;"",ScoreTable!$C$35,"")</f>
        <v/>
      </c>
      <c r="DS58" s="338" t="str">
        <f>IF(BD58&lt;&gt;"",ScoreTable!$B$37,"")</f>
        <v/>
      </c>
      <c r="DT58" s="332" t="str">
        <f>IF(BE58&lt;&gt;"",ScoreTable!$C$37,"")</f>
        <v/>
      </c>
      <c r="DU58" s="332" t="str">
        <f>IF(BF58&lt;&gt;"",ScoreTable!$B$38,"")</f>
        <v/>
      </c>
      <c r="DV58" s="332" t="str">
        <f>IF(BG58&lt;&gt;"",ScoreTable!$C$38,"")</f>
        <v/>
      </c>
      <c r="DW58" s="332" t="str">
        <f>IF(BH58&lt;&gt;"",ScoreTable!$B$39,"")</f>
        <v/>
      </c>
      <c r="DX58" s="339" t="str">
        <f>IF(BI58&lt;&gt;"",ScoreTable!$C$39,"")</f>
        <v/>
      </c>
      <c r="DY58" s="338" t="str">
        <f>IF(BJ58&lt;&gt;"",ScoreTable!$B$3,"")</f>
        <v/>
      </c>
      <c r="DZ58" s="332" t="str">
        <f>IF(BK58&lt;&gt;"",ScoreTable!$C$3,"")</f>
        <v/>
      </c>
      <c r="EA58" s="332" t="str">
        <f>IF(BL58&lt;&gt;"",ScoreTable!$B$4,"")</f>
        <v/>
      </c>
      <c r="EB58" s="332" t="str">
        <f>IF(BM58&lt;&gt;"",ScoreTable!$C$4,"")</f>
        <v/>
      </c>
      <c r="EC58" s="332" t="str">
        <f>IF(BN58&lt;&gt;"",ScoreTable!$B$5,"")</f>
        <v/>
      </c>
      <c r="ED58" s="332" t="str">
        <f>IF(BO58&lt;&gt;"",ScoreTable!$C$5,"")</f>
        <v/>
      </c>
      <c r="EE58" s="332" t="str">
        <f>IF(BP58&lt;&gt;"",ScoreTable!$B$6,"")</f>
        <v/>
      </c>
      <c r="EF58" s="339" t="str">
        <f>IF(BQ58&lt;&gt;"",ScoreTable!$C$6,"")</f>
        <v/>
      </c>
      <c r="EG58" s="353" t="str">
        <f t="shared" si="28"/>
        <v/>
      </c>
    </row>
    <row r="59" spans="1:137" x14ac:dyDescent="0.2">
      <c r="A59">
        <v>55</v>
      </c>
      <c r="B59" s="328"/>
      <c r="C59" s="336" t="e">
        <f>Section4.c!#REF!</f>
        <v>#REF!</v>
      </c>
      <c r="D59" s="338"/>
      <c r="E59" s="332"/>
      <c r="F59" s="332"/>
      <c r="G59" s="332"/>
      <c r="H59" s="332"/>
      <c r="I59" s="339"/>
      <c r="J59" s="338"/>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9"/>
      <c r="AZ59" s="338"/>
      <c r="BA59" s="332"/>
      <c r="BB59" s="332"/>
      <c r="BC59" s="346"/>
      <c r="BD59" s="338"/>
      <c r="BE59" s="332"/>
      <c r="BF59" s="332"/>
      <c r="BG59" s="332"/>
      <c r="BH59" s="332"/>
      <c r="BI59" s="339"/>
      <c r="BJ59" s="337"/>
      <c r="BK59" s="332"/>
      <c r="BL59" s="332"/>
      <c r="BM59" s="332"/>
      <c r="BN59" s="332"/>
      <c r="BO59" s="332"/>
      <c r="BP59" s="332"/>
      <c r="BQ59" s="339"/>
      <c r="BR59" s="372"/>
      <c r="BS59" s="338" t="str">
        <f>IF(D59&lt;&gt;"",ScoreTable!$B$8,"")</f>
        <v/>
      </c>
      <c r="BT59" s="332" t="str">
        <f>IF(E59&lt;&gt;"",ScoreTable!$C$8,"")</f>
        <v/>
      </c>
      <c r="BU59" s="337" t="str">
        <f>IF(F59&lt;&gt;"",ScoreTable!B63,"")</f>
        <v/>
      </c>
      <c r="BV59" s="332" t="str">
        <f>IF(G59&lt;&gt;"",ScoreTable!C63,"")</f>
        <v/>
      </c>
      <c r="BW59" s="337" t="str">
        <f>IF(H59&lt;&gt;"",ScoreTable!B64,"")</f>
        <v/>
      </c>
      <c r="BX59" s="339" t="str">
        <f>IF(I59&lt;&gt;"",ScoreTable!$C$10,"")</f>
        <v/>
      </c>
      <c r="BY59" s="338" t="str">
        <f>IF(J59&lt;&gt;"",ScoreTable!$B$12,"")</f>
        <v/>
      </c>
      <c r="BZ59" s="332" t="str">
        <f>IF(K59&lt;&gt;"",ScoreTable!$C$12,"")</f>
        <v/>
      </c>
      <c r="CA59" s="332" t="str">
        <f>IF(L59&lt;&gt;"",ScoreTable!$B$13,"")</f>
        <v/>
      </c>
      <c r="CB59" s="332" t="str">
        <f>IF(M59&lt;&gt;"",ScoreTable!$C$13,"")</f>
        <v/>
      </c>
      <c r="CC59" s="332" t="str">
        <f>IF(N59&lt;&gt;"",ScoreTable!$B$14,"")</f>
        <v/>
      </c>
      <c r="CD59" s="332" t="str">
        <f>IF(O59&lt;&gt;"",ScoreTable!$C$14,"")</f>
        <v/>
      </c>
      <c r="CE59" s="332" t="str">
        <f>IF(P59&lt;&gt;"",ScoreTable!$B$15,"")</f>
        <v/>
      </c>
      <c r="CF59" s="332" t="str">
        <f>IF(Q59&lt;&gt;"",ScoreTable!$C$15,"")</f>
        <v/>
      </c>
      <c r="CG59" s="332" t="str">
        <f>IF(R59&lt;&gt;"",ScoreTable!$B$16,"")</f>
        <v/>
      </c>
      <c r="CH59" s="332" t="str">
        <f>IF(S59&lt;&gt;"",ScoreTable!$C$16,"")</f>
        <v/>
      </c>
      <c r="CI59" s="332" t="str">
        <f>IF(T59&lt;&gt;"",ScoreTable!$B$17,"")</f>
        <v/>
      </c>
      <c r="CJ59" s="332" t="str">
        <f>IF(U59&lt;&gt;"",ScoreTable!$C$17,"")</f>
        <v/>
      </c>
      <c r="CK59" s="332" t="str">
        <f>IF(V59&lt;&gt;"",ScoreTable!$B$18,"")</f>
        <v/>
      </c>
      <c r="CL59" s="332" t="str">
        <f>IF(W59&lt;&gt;"",ScoreTable!$C$18,"")</f>
        <v/>
      </c>
      <c r="CM59" s="332" t="str">
        <f>IF(X59&lt;&gt;"",ScoreTable!$B$19,"")</f>
        <v/>
      </c>
      <c r="CN59" s="332" t="str">
        <f>IF(Y59&lt;&gt;"",ScoreTable!$C$19,"")</f>
        <v/>
      </c>
      <c r="CO59" s="332" t="str">
        <f>IF(Z59&lt;&gt;"",ScoreTable!$B$20,"")</f>
        <v/>
      </c>
      <c r="CP59" s="332" t="str">
        <f>IF(AA59&lt;&gt;"",ScoreTable!$C$20,"")</f>
        <v/>
      </c>
      <c r="CQ59" s="332" t="str">
        <f>IF(AB59&lt;&gt;"",ScoreTable!$B$21,"")</f>
        <v/>
      </c>
      <c r="CR59" s="332" t="str">
        <f>IF(AC59&lt;&gt;"",ScoreTable!$C$21,"")</f>
        <v/>
      </c>
      <c r="CS59" s="332" t="str">
        <f>IF(AD59&lt;&gt;"",ScoreTable!$B$22,"")</f>
        <v/>
      </c>
      <c r="CT59" s="332" t="str">
        <f>IF(AE59&lt;&gt;"",ScoreTable!$C$22,"")</f>
        <v/>
      </c>
      <c r="CU59" s="332" t="str">
        <f>IF(AF59&lt;&gt;"",ScoreTable!$B$23,"")</f>
        <v/>
      </c>
      <c r="CV59" s="332" t="str">
        <f>IF(AG59&lt;&gt;"",ScoreTable!$C$23,"")</f>
        <v/>
      </c>
      <c r="CW59" s="332" t="str">
        <f>IF(AH59&lt;&gt;"",ScoreTable!$B$24,"")</f>
        <v/>
      </c>
      <c r="CX59" s="332" t="str">
        <f>IF(AI59&lt;&gt;"",ScoreTable!$C$24,"")</f>
        <v/>
      </c>
      <c r="CY59" s="332" t="str">
        <f>IF(AJ59&lt;&gt;"",ScoreTable!$B$25,"")</f>
        <v/>
      </c>
      <c r="CZ59" s="332" t="str">
        <f>IF(AK59&lt;&gt;"",ScoreTable!$C$25,"")</f>
        <v/>
      </c>
      <c r="DA59" s="332" t="str">
        <f>IF(AL59&lt;&gt;"",ScoreTable!$B$26,"")</f>
        <v/>
      </c>
      <c r="DB59" s="332" t="str">
        <f>IF(AM59&lt;&gt;"",ScoreTable!$C$26,"")</f>
        <v/>
      </c>
      <c r="DC59" s="332" t="str">
        <f>IF(AN59&lt;&gt;"",ScoreTable!$B$27,"")</f>
        <v/>
      </c>
      <c r="DD59" s="332" t="str">
        <f>IF(AO59&lt;&gt;"",ScoreTable!$C$27,"")</f>
        <v/>
      </c>
      <c r="DE59" s="332" t="str">
        <f>IF(AP59&lt;&gt;"",ScoreTable!$B$28,"")</f>
        <v/>
      </c>
      <c r="DF59" s="332" t="str">
        <f>IF(AQ59&lt;&gt;"",ScoreTable!$C$28,"")</f>
        <v/>
      </c>
      <c r="DG59" s="332" t="str">
        <f>IF(AR59&lt;&gt;"",ScoreTable!$B$29,"")</f>
        <v/>
      </c>
      <c r="DH59" s="332" t="str">
        <f>IF(AS59&lt;&gt;"",ScoreTable!$C$29,"")</f>
        <v/>
      </c>
      <c r="DI59" s="332" t="str">
        <f>IF(AT59&lt;&gt;"",ScoreTable!$B$30,"")</f>
        <v/>
      </c>
      <c r="DJ59" s="332" t="str">
        <f>IF(AU59&lt;&gt;"",ScoreTable!$C$30,"")</f>
        <v/>
      </c>
      <c r="DK59" s="332" t="str">
        <f>IF(AV59&lt;&gt;"",ScoreTable!$B$31,"")</f>
        <v/>
      </c>
      <c r="DL59" s="332" t="str">
        <f>IF(AW59&lt;&gt;"",ScoreTable!$C$31,"")</f>
        <v/>
      </c>
      <c r="DM59" s="332" t="str">
        <f>IF(AX59&lt;&gt;"",ScoreTable!$B$32,"")</f>
        <v/>
      </c>
      <c r="DN59" s="346" t="str">
        <f>IF(AY59&lt;&gt;"",ScoreTable!$C$32,"")</f>
        <v/>
      </c>
      <c r="DO59" s="338" t="str">
        <f>IF(AZ59&lt;&gt;"",ScoreTable!$B$34,"")</f>
        <v/>
      </c>
      <c r="DP59" s="332" t="str">
        <f>IF(BA59&lt;&gt;"",ScoreTable!$C$34,"")</f>
        <v/>
      </c>
      <c r="DQ59" s="332" t="str">
        <f>IF(BB59&lt;&gt;"",ScoreTable!$B$35,"")</f>
        <v/>
      </c>
      <c r="DR59" s="339" t="str">
        <f>IF(BC59&lt;&gt;"",ScoreTable!$C$35,"")</f>
        <v/>
      </c>
      <c r="DS59" s="338" t="str">
        <f>IF(BD59&lt;&gt;"",ScoreTable!$B$37,"")</f>
        <v/>
      </c>
      <c r="DT59" s="332" t="str">
        <f>IF(BE59&lt;&gt;"",ScoreTable!$C$37,"")</f>
        <v/>
      </c>
      <c r="DU59" s="332" t="str">
        <f>IF(BF59&lt;&gt;"",ScoreTable!$B$38,"")</f>
        <v/>
      </c>
      <c r="DV59" s="332" t="str">
        <f>IF(BG59&lt;&gt;"",ScoreTable!$C$38,"")</f>
        <v/>
      </c>
      <c r="DW59" s="332" t="str">
        <f>IF(BH59&lt;&gt;"",ScoreTable!$B$39,"")</f>
        <v/>
      </c>
      <c r="DX59" s="339" t="str">
        <f>IF(BI59&lt;&gt;"",ScoreTable!$C$39,"")</f>
        <v/>
      </c>
      <c r="DY59" s="338" t="str">
        <f>IF(BJ59&lt;&gt;"",ScoreTable!$B$3,"")</f>
        <v/>
      </c>
      <c r="DZ59" s="332" t="str">
        <f>IF(BK59&lt;&gt;"",ScoreTable!$C$3,"")</f>
        <v/>
      </c>
      <c r="EA59" s="332" t="str">
        <f>IF(BL59&lt;&gt;"",ScoreTable!$B$4,"")</f>
        <v/>
      </c>
      <c r="EB59" s="332" t="str">
        <f>IF(BM59&lt;&gt;"",ScoreTable!$C$4,"")</f>
        <v/>
      </c>
      <c r="EC59" s="332" t="str">
        <f>IF(BN59&lt;&gt;"",ScoreTable!$B$5,"")</f>
        <v/>
      </c>
      <c r="ED59" s="332" t="str">
        <f>IF(BO59&lt;&gt;"",ScoreTable!$C$5,"")</f>
        <v/>
      </c>
      <c r="EE59" s="332" t="str">
        <f>IF(BP59&lt;&gt;"",ScoreTable!$B$6,"")</f>
        <v/>
      </c>
      <c r="EF59" s="339" t="str">
        <f>IF(BQ59&lt;&gt;"",ScoreTable!$C$6,"")</f>
        <v/>
      </c>
      <c r="EG59" s="353" t="str">
        <f t="shared" si="28"/>
        <v/>
      </c>
    </row>
    <row r="60" spans="1:137" x14ac:dyDescent="0.2">
      <c r="A60">
        <v>56</v>
      </c>
      <c r="B60" s="328"/>
      <c r="C60" s="336">
        <f>Section4.c!C60</f>
        <v>0</v>
      </c>
      <c r="D60" s="338"/>
      <c r="E60" s="332"/>
      <c r="F60" s="332"/>
      <c r="G60" s="332"/>
      <c r="H60" s="332"/>
      <c r="I60" s="339"/>
      <c r="J60" s="338"/>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9"/>
      <c r="AZ60" s="338"/>
      <c r="BA60" s="332"/>
      <c r="BB60" s="332"/>
      <c r="BC60" s="346"/>
      <c r="BD60" s="338"/>
      <c r="BE60" s="332"/>
      <c r="BF60" s="332"/>
      <c r="BG60" s="332"/>
      <c r="BH60" s="332"/>
      <c r="BI60" s="339"/>
      <c r="BJ60" s="337"/>
      <c r="BK60" s="332"/>
      <c r="BL60" s="332"/>
      <c r="BM60" s="332"/>
      <c r="BN60" s="332"/>
      <c r="BO60" s="332"/>
      <c r="BP60" s="332"/>
      <c r="BQ60" s="339"/>
      <c r="BR60" s="372"/>
      <c r="BS60" s="338" t="str">
        <f>IF(D60&lt;&gt;"",ScoreTable!$B$8,"")</f>
        <v/>
      </c>
      <c r="BT60" s="332" t="str">
        <f>IF(E60&lt;&gt;"",ScoreTable!$C$8,"")</f>
        <v/>
      </c>
      <c r="BU60" s="337" t="str">
        <f>IF(F60&lt;&gt;"",ScoreTable!B64,"")</f>
        <v/>
      </c>
      <c r="BV60" s="332" t="str">
        <f>IF(G60&lt;&gt;"",ScoreTable!C64,"")</f>
        <v/>
      </c>
      <c r="BW60" s="337" t="str">
        <f>IF(H60&lt;&gt;"",ScoreTable!B65,"")</f>
        <v/>
      </c>
      <c r="BX60" s="339" t="str">
        <f>IF(I60&lt;&gt;"",ScoreTable!$C$10,"")</f>
        <v/>
      </c>
      <c r="BY60" s="338" t="str">
        <f>IF(J60&lt;&gt;"",ScoreTable!$B$12,"")</f>
        <v/>
      </c>
      <c r="BZ60" s="332" t="str">
        <f>IF(K60&lt;&gt;"",ScoreTable!$C$12,"")</f>
        <v/>
      </c>
      <c r="CA60" s="332" t="str">
        <f>IF(L60&lt;&gt;"",ScoreTable!$B$13,"")</f>
        <v/>
      </c>
      <c r="CB60" s="332" t="str">
        <f>IF(M60&lt;&gt;"",ScoreTable!$C$13,"")</f>
        <v/>
      </c>
      <c r="CC60" s="332" t="str">
        <f>IF(N60&lt;&gt;"",ScoreTable!$B$14,"")</f>
        <v/>
      </c>
      <c r="CD60" s="332" t="str">
        <f>IF(O60&lt;&gt;"",ScoreTable!$C$14,"")</f>
        <v/>
      </c>
      <c r="CE60" s="332" t="str">
        <f>IF(P60&lt;&gt;"",ScoreTable!$B$15,"")</f>
        <v/>
      </c>
      <c r="CF60" s="332" t="str">
        <f>IF(Q60&lt;&gt;"",ScoreTable!$C$15,"")</f>
        <v/>
      </c>
      <c r="CG60" s="332" t="str">
        <f>IF(R60&lt;&gt;"",ScoreTable!$B$16,"")</f>
        <v/>
      </c>
      <c r="CH60" s="332" t="str">
        <f>IF(S60&lt;&gt;"",ScoreTable!$C$16,"")</f>
        <v/>
      </c>
      <c r="CI60" s="332" t="str">
        <f>IF(T60&lt;&gt;"",ScoreTable!$B$17,"")</f>
        <v/>
      </c>
      <c r="CJ60" s="332" t="str">
        <f>IF(U60&lt;&gt;"",ScoreTable!$C$17,"")</f>
        <v/>
      </c>
      <c r="CK60" s="332" t="str">
        <f>IF(V60&lt;&gt;"",ScoreTable!$B$18,"")</f>
        <v/>
      </c>
      <c r="CL60" s="332" t="str">
        <f>IF(W60&lt;&gt;"",ScoreTable!$C$18,"")</f>
        <v/>
      </c>
      <c r="CM60" s="332" t="str">
        <f>IF(X60&lt;&gt;"",ScoreTable!$B$19,"")</f>
        <v/>
      </c>
      <c r="CN60" s="332" t="str">
        <f>IF(Y60&lt;&gt;"",ScoreTable!$C$19,"")</f>
        <v/>
      </c>
      <c r="CO60" s="332" t="str">
        <f>IF(Z60&lt;&gt;"",ScoreTable!$B$20,"")</f>
        <v/>
      </c>
      <c r="CP60" s="332" t="str">
        <f>IF(AA60&lt;&gt;"",ScoreTable!$C$20,"")</f>
        <v/>
      </c>
      <c r="CQ60" s="332" t="str">
        <f>IF(AB60&lt;&gt;"",ScoreTable!$B$21,"")</f>
        <v/>
      </c>
      <c r="CR60" s="332" t="str">
        <f>IF(AC60&lt;&gt;"",ScoreTable!$C$21,"")</f>
        <v/>
      </c>
      <c r="CS60" s="332" t="str">
        <f>IF(AD60&lt;&gt;"",ScoreTable!$B$22,"")</f>
        <v/>
      </c>
      <c r="CT60" s="332" t="str">
        <f>IF(AE60&lt;&gt;"",ScoreTable!$C$22,"")</f>
        <v/>
      </c>
      <c r="CU60" s="332" t="str">
        <f>IF(AF60&lt;&gt;"",ScoreTable!$B$23,"")</f>
        <v/>
      </c>
      <c r="CV60" s="332" t="str">
        <f>IF(AG60&lt;&gt;"",ScoreTable!$C$23,"")</f>
        <v/>
      </c>
      <c r="CW60" s="332" t="str">
        <f>IF(AH60&lt;&gt;"",ScoreTable!$B$24,"")</f>
        <v/>
      </c>
      <c r="CX60" s="332" t="str">
        <f>IF(AI60&lt;&gt;"",ScoreTable!$C$24,"")</f>
        <v/>
      </c>
      <c r="CY60" s="332" t="str">
        <f>IF(AJ60&lt;&gt;"",ScoreTable!$B$25,"")</f>
        <v/>
      </c>
      <c r="CZ60" s="332" t="str">
        <f>IF(AK60&lt;&gt;"",ScoreTable!$C$25,"")</f>
        <v/>
      </c>
      <c r="DA60" s="332" t="str">
        <f>IF(AL60&lt;&gt;"",ScoreTable!$B$26,"")</f>
        <v/>
      </c>
      <c r="DB60" s="332" t="str">
        <f>IF(AM60&lt;&gt;"",ScoreTable!$C$26,"")</f>
        <v/>
      </c>
      <c r="DC60" s="332" t="str">
        <f>IF(AN60&lt;&gt;"",ScoreTable!$B$27,"")</f>
        <v/>
      </c>
      <c r="DD60" s="332" t="str">
        <f>IF(AO60&lt;&gt;"",ScoreTable!$C$27,"")</f>
        <v/>
      </c>
      <c r="DE60" s="332" t="str">
        <f>IF(AP60&lt;&gt;"",ScoreTable!$B$28,"")</f>
        <v/>
      </c>
      <c r="DF60" s="332" t="str">
        <f>IF(AQ60&lt;&gt;"",ScoreTable!$C$28,"")</f>
        <v/>
      </c>
      <c r="DG60" s="332" t="str">
        <f>IF(AR60&lt;&gt;"",ScoreTable!$B$29,"")</f>
        <v/>
      </c>
      <c r="DH60" s="332" t="str">
        <f>IF(AS60&lt;&gt;"",ScoreTable!$C$29,"")</f>
        <v/>
      </c>
      <c r="DI60" s="332" t="str">
        <f>IF(AT60&lt;&gt;"",ScoreTable!$B$30,"")</f>
        <v/>
      </c>
      <c r="DJ60" s="332" t="str">
        <f>IF(AU60&lt;&gt;"",ScoreTable!$C$30,"")</f>
        <v/>
      </c>
      <c r="DK60" s="332" t="str">
        <f>IF(AV60&lt;&gt;"",ScoreTable!$B$31,"")</f>
        <v/>
      </c>
      <c r="DL60" s="332" t="str">
        <f>IF(AW60&lt;&gt;"",ScoreTable!$C$31,"")</f>
        <v/>
      </c>
      <c r="DM60" s="332" t="str">
        <f>IF(AX60&lt;&gt;"",ScoreTable!$B$32,"")</f>
        <v/>
      </c>
      <c r="DN60" s="346" t="str">
        <f>IF(AY60&lt;&gt;"",ScoreTable!$C$32,"")</f>
        <v/>
      </c>
      <c r="DO60" s="338" t="str">
        <f>IF(AZ60&lt;&gt;"",ScoreTable!$B$34,"")</f>
        <v/>
      </c>
      <c r="DP60" s="332" t="str">
        <f>IF(BA60&lt;&gt;"",ScoreTable!$C$34,"")</f>
        <v/>
      </c>
      <c r="DQ60" s="332" t="str">
        <f>IF(BB60&lt;&gt;"",ScoreTable!$B$35,"")</f>
        <v/>
      </c>
      <c r="DR60" s="339" t="str">
        <f>IF(BC60&lt;&gt;"",ScoreTable!$C$35,"")</f>
        <v/>
      </c>
      <c r="DS60" s="338" t="str">
        <f>IF(BD60&lt;&gt;"",ScoreTable!$B$37,"")</f>
        <v/>
      </c>
      <c r="DT60" s="332" t="str">
        <f>IF(BE60&lt;&gt;"",ScoreTable!$C$37,"")</f>
        <v/>
      </c>
      <c r="DU60" s="332" t="str">
        <f>IF(BF60&lt;&gt;"",ScoreTable!$B$38,"")</f>
        <v/>
      </c>
      <c r="DV60" s="332" t="str">
        <f>IF(BG60&lt;&gt;"",ScoreTable!$C$38,"")</f>
        <v/>
      </c>
      <c r="DW60" s="332" t="str">
        <f>IF(BH60&lt;&gt;"",ScoreTable!$B$39,"")</f>
        <v/>
      </c>
      <c r="DX60" s="339" t="str">
        <f>IF(BI60&lt;&gt;"",ScoreTable!$C$39,"")</f>
        <v/>
      </c>
      <c r="DY60" s="338" t="str">
        <f>IF(BJ60&lt;&gt;"",ScoreTable!$B$3,"")</f>
        <v/>
      </c>
      <c r="DZ60" s="332" t="str">
        <f>IF(BK60&lt;&gt;"",ScoreTable!$C$3,"")</f>
        <v/>
      </c>
      <c r="EA60" s="332" t="str">
        <f>IF(BL60&lt;&gt;"",ScoreTable!$B$4,"")</f>
        <v/>
      </c>
      <c r="EB60" s="332" t="str">
        <f>IF(BM60&lt;&gt;"",ScoreTable!$C$4,"")</f>
        <v/>
      </c>
      <c r="EC60" s="332" t="str">
        <f>IF(BN60&lt;&gt;"",ScoreTable!$B$5,"")</f>
        <v/>
      </c>
      <c r="ED60" s="332" t="str">
        <f>IF(BO60&lt;&gt;"",ScoreTable!$C$5,"")</f>
        <v/>
      </c>
      <c r="EE60" s="332" t="str">
        <f>IF(BP60&lt;&gt;"",ScoreTable!$B$6,"")</f>
        <v/>
      </c>
      <c r="EF60" s="339" t="str">
        <f>IF(BQ60&lt;&gt;"",ScoreTable!$C$6,"")</f>
        <v/>
      </c>
      <c r="EG60" s="353" t="str">
        <f t="shared" si="28"/>
        <v/>
      </c>
    </row>
    <row r="61" spans="1:137" x14ac:dyDescent="0.2">
      <c r="A61">
        <v>57</v>
      </c>
      <c r="B61" s="328"/>
      <c r="C61" s="336" t="e">
        <f>Section4.c!#REF!</f>
        <v>#REF!</v>
      </c>
      <c r="D61" s="338"/>
      <c r="E61" s="332"/>
      <c r="F61" s="332"/>
      <c r="G61" s="332"/>
      <c r="H61" s="332"/>
      <c r="I61" s="339"/>
      <c r="J61" s="338"/>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2"/>
      <c r="AY61" s="339"/>
      <c r="AZ61" s="338"/>
      <c r="BA61" s="332"/>
      <c r="BB61" s="332"/>
      <c r="BC61" s="346"/>
      <c r="BD61" s="338"/>
      <c r="BE61" s="332"/>
      <c r="BF61" s="332"/>
      <c r="BG61" s="332"/>
      <c r="BH61" s="332"/>
      <c r="BI61" s="339"/>
      <c r="BJ61" s="337"/>
      <c r="BK61" s="332"/>
      <c r="BL61" s="332"/>
      <c r="BM61" s="332"/>
      <c r="BN61" s="332"/>
      <c r="BO61" s="332"/>
      <c r="BP61" s="332"/>
      <c r="BQ61" s="339"/>
      <c r="BR61" s="372"/>
      <c r="BS61" s="338" t="str">
        <f>IF(D61&lt;&gt;"",ScoreTable!$B$8,"")</f>
        <v/>
      </c>
      <c r="BT61" s="332" t="str">
        <f>IF(E61&lt;&gt;"",ScoreTable!$C$8,"")</f>
        <v/>
      </c>
      <c r="BU61" s="337" t="str">
        <f>IF(F61&lt;&gt;"",ScoreTable!B65,"")</f>
        <v/>
      </c>
      <c r="BV61" s="332" t="str">
        <f>IF(G61&lt;&gt;"",ScoreTable!C65,"")</f>
        <v/>
      </c>
      <c r="BW61" s="337" t="str">
        <f>IF(H61&lt;&gt;"",ScoreTable!B66,"")</f>
        <v/>
      </c>
      <c r="BX61" s="339" t="str">
        <f>IF(I61&lt;&gt;"",ScoreTable!$C$10,"")</f>
        <v/>
      </c>
      <c r="BY61" s="338" t="str">
        <f>IF(J61&lt;&gt;"",ScoreTable!$B$12,"")</f>
        <v/>
      </c>
      <c r="BZ61" s="332" t="str">
        <f>IF(K61&lt;&gt;"",ScoreTable!$C$12,"")</f>
        <v/>
      </c>
      <c r="CA61" s="332" t="str">
        <f>IF(L61&lt;&gt;"",ScoreTable!$B$13,"")</f>
        <v/>
      </c>
      <c r="CB61" s="332" t="str">
        <f>IF(M61&lt;&gt;"",ScoreTable!$C$13,"")</f>
        <v/>
      </c>
      <c r="CC61" s="332" t="str">
        <f>IF(N61&lt;&gt;"",ScoreTable!$B$14,"")</f>
        <v/>
      </c>
      <c r="CD61" s="332" t="str">
        <f>IF(O61&lt;&gt;"",ScoreTable!$C$14,"")</f>
        <v/>
      </c>
      <c r="CE61" s="332" t="str">
        <f>IF(P61&lt;&gt;"",ScoreTable!$B$15,"")</f>
        <v/>
      </c>
      <c r="CF61" s="332" t="str">
        <f>IF(Q61&lt;&gt;"",ScoreTable!$C$15,"")</f>
        <v/>
      </c>
      <c r="CG61" s="332" t="str">
        <f>IF(R61&lt;&gt;"",ScoreTable!$B$16,"")</f>
        <v/>
      </c>
      <c r="CH61" s="332" t="str">
        <f>IF(S61&lt;&gt;"",ScoreTable!$C$16,"")</f>
        <v/>
      </c>
      <c r="CI61" s="332" t="str">
        <f>IF(T61&lt;&gt;"",ScoreTable!$B$17,"")</f>
        <v/>
      </c>
      <c r="CJ61" s="332" t="str">
        <f>IF(U61&lt;&gt;"",ScoreTable!$C$17,"")</f>
        <v/>
      </c>
      <c r="CK61" s="332" t="str">
        <f>IF(V61&lt;&gt;"",ScoreTable!$B$18,"")</f>
        <v/>
      </c>
      <c r="CL61" s="332" t="str">
        <f>IF(W61&lt;&gt;"",ScoreTable!$C$18,"")</f>
        <v/>
      </c>
      <c r="CM61" s="332" t="str">
        <f>IF(X61&lt;&gt;"",ScoreTable!$B$19,"")</f>
        <v/>
      </c>
      <c r="CN61" s="332" t="str">
        <f>IF(Y61&lt;&gt;"",ScoreTable!$C$19,"")</f>
        <v/>
      </c>
      <c r="CO61" s="332" t="str">
        <f>IF(Z61&lt;&gt;"",ScoreTable!$B$20,"")</f>
        <v/>
      </c>
      <c r="CP61" s="332" t="str">
        <f>IF(AA61&lt;&gt;"",ScoreTable!$C$20,"")</f>
        <v/>
      </c>
      <c r="CQ61" s="332" t="str">
        <f>IF(AB61&lt;&gt;"",ScoreTable!$B$21,"")</f>
        <v/>
      </c>
      <c r="CR61" s="332" t="str">
        <f>IF(AC61&lt;&gt;"",ScoreTable!$C$21,"")</f>
        <v/>
      </c>
      <c r="CS61" s="332" t="str">
        <f>IF(AD61&lt;&gt;"",ScoreTable!$B$22,"")</f>
        <v/>
      </c>
      <c r="CT61" s="332" t="str">
        <f>IF(AE61&lt;&gt;"",ScoreTable!$C$22,"")</f>
        <v/>
      </c>
      <c r="CU61" s="332" t="str">
        <f>IF(AF61&lt;&gt;"",ScoreTable!$B$23,"")</f>
        <v/>
      </c>
      <c r="CV61" s="332" t="str">
        <f>IF(AG61&lt;&gt;"",ScoreTable!$C$23,"")</f>
        <v/>
      </c>
      <c r="CW61" s="332" t="str">
        <f>IF(AH61&lt;&gt;"",ScoreTable!$B$24,"")</f>
        <v/>
      </c>
      <c r="CX61" s="332" t="str">
        <f>IF(AI61&lt;&gt;"",ScoreTable!$C$24,"")</f>
        <v/>
      </c>
      <c r="CY61" s="332" t="str">
        <f>IF(AJ61&lt;&gt;"",ScoreTable!$B$25,"")</f>
        <v/>
      </c>
      <c r="CZ61" s="332" t="str">
        <f>IF(AK61&lt;&gt;"",ScoreTable!$C$25,"")</f>
        <v/>
      </c>
      <c r="DA61" s="332" t="str">
        <f>IF(AL61&lt;&gt;"",ScoreTable!$B$26,"")</f>
        <v/>
      </c>
      <c r="DB61" s="332" t="str">
        <f>IF(AM61&lt;&gt;"",ScoreTable!$C$26,"")</f>
        <v/>
      </c>
      <c r="DC61" s="332" t="str">
        <f>IF(AN61&lt;&gt;"",ScoreTable!$B$27,"")</f>
        <v/>
      </c>
      <c r="DD61" s="332" t="str">
        <f>IF(AO61&lt;&gt;"",ScoreTable!$C$27,"")</f>
        <v/>
      </c>
      <c r="DE61" s="332" t="str">
        <f>IF(AP61&lt;&gt;"",ScoreTable!$B$28,"")</f>
        <v/>
      </c>
      <c r="DF61" s="332" t="str">
        <f>IF(AQ61&lt;&gt;"",ScoreTable!$C$28,"")</f>
        <v/>
      </c>
      <c r="DG61" s="332" t="str">
        <f>IF(AR61&lt;&gt;"",ScoreTable!$B$29,"")</f>
        <v/>
      </c>
      <c r="DH61" s="332" t="str">
        <f>IF(AS61&lt;&gt;"",ScoreTable!$C$29,"")</f>
        <v/>
      </c>
      <c r="DI61" s="332" t="str">
        <f>IF(AT61&lt;&gt;"",ScoreTable!$B$30,"")</f>
        <v/>
      </c>
      <c r="DJ61" s="332" t="str">
        <f>IF(AU61&lt;&gt;"",ScoreTable!$C$30,"")</f>
        <v/>
      </c>
      <c r="DK61" s="332" t="str">
        <f>IF(AV61&lt;&gt;"",ScoreTable!$B$31,"")</f>
        <v/>
      </c>
      <c r="DL61" s="332" t="str">
        <f>IF(AW61&lt;&gt;"",ScoreTable!$C$31,"")</f>
        <v/>
      </c>
      <c r="DM61" s="332" t="str">
        <f>IF(AX61&lt;&gt;"",ScoreTable!$B$32,"")</f>
        <v/>
      </c>
      <c r="DN61" s="346" t="str">
        <f>IF(AY61&lt;&gt;"",ScoreTable!$C$32,"")</f>
        <v/>
      </c>
      <c r="DO61" s="338" t="str">
        <f>IF(AZ61&lt;&gt;"",ScoreTable!$B$34,"")</f>
        <v/>
      </c>
      <c r="DP61" s="332" t="str">
        <f>IF(BA61&lt;&gt;"",ScoreTable!$C$34,"")</f>
        <v/>
      </c>
      <c r="DQ61" s="332" t="str">
        <f>IF(BB61&lt;&gt;"",ScoreTable!$B$35,"")</f>
        <v/>
      </c>
      <c r="DR61" s="339" t="str">
        <f>IF(BC61&lt;&gt;"",ScoreTable!$C$35,"")</f>
        <v/>
      </c>
      <c r="DS61" s="338" t="str">
        <f>IF(BD61&lt;&gt;"",ScoreTable!$B$37,"")</f>
        <v/>
      </c>
      <c r="DT61" s="332" t="str">
        <f>IF(BE61&lt;&gt;"",ScoreTable!$C$37,"")</f>
        <v/>
      </c>
      <c r="DU61" s="332" t="str">
        <f>IF(BF61&lt;&gt;"",ScoreTable!$B$38,"")</f>
        <v/>
      </c>
      <c r="DV61" s="332" t="str">
        <f>IF(BG61&lt;&gt;"",ScoreTable!$C$38,"")</f>
        <v/>
      </c>
      <c r="DW61" s="332" t="str">
        <f>IF(BH61&lt;&gt;"",ScoreTable!$B$39,"")</f>
        <v/>
      </c>
      <c r="DX61" s="339" t="str">
        <f>IF(BI61&lt;&gt;"",ScoreTable!$C$39,"")</f>
        <v/>
      </c>
      <c r="DY61" s="338" t="str">
        <f>IF(BJ61&lt;&gt;"",ScoreTable!$B$3,"")</f>
        <v/>
      </c>
      <c r="DZ61" s="332" t="str">
        <f>IF(BK61&lt;&gt;"",ScoreTable!$C$3,"")</f>
        <v/>
      </c>
      <c r="EA61" s="332" t="str">
        <f>IF(BL61&lt;&gt;"",ScoreTable!$B$4,"")</f>
        <v/>
      </c>
      <c r="EB61" s="332" t="str">
        <f>IF(BM61&lt;&gt;"",ScoreTable!$C$4,"")</f>
        <v/>
      </c>
      <c r="EC61" s="332" t="str">
        <f>IF(BN61&lt;&gt;"",ScoreTable!$B$5,"")</f>
        <v/>
      </c>
      <c r="ED61" s="332" t="str">
        <f>IF(BO61&lt;&gt;"",ScoreTable!$C$5,"")</f>
        <v/>
      </c>
      <c r="EE61" s="332" t="str">
        <f>IF(BP61&lt;&gt;"",ScoreTable!$B$6,"")</f>
        <v/>
      </c>
      <c r="EF61" s="339" t="str">
        <f>IF(BQ61&lt;&gt;"",ScoreTable!$C$6,"")</f>
        <v/>
      </c>
      <c r="EG61" s="353" t="str">
        <f t="shared" si="28"/>
        <v/>
      </c>
    </row>
    <row r="62" spans="1:137" x14ac:dyDescent="0.2">
      <c r="A62">
        <v>58</v>
      </c>
      <c r="B62" s="328"/>
      <c r="C62" s="336" t="e">
        <f>Section4.c!#REF!</f>
        <v>#REF!</v>
      </c>
      <c r="D62" s="338"/>
      <c r="E62" s="332"/>
      <c r="F62" s="332"/>
      <c r="G62" s="332"/>
      <c r="H62" s="332"/>
      <c r="I62" s="339"/>
      <c r="J62" s="338"/>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9"/>
      <c r="AZ62" s="338"/>
      <c r="BA62" s="332"/>
      <c r="BB62" s="332"/>
      <c r="BC62" s="346"/>
      <c r="BD62" s="338"/>
      <c r="BE62" s="332"/>
      <c r="BF62" s="332"/>
      <c r="BG62" s="332"/>
      <c r="BH62" s="332"/>
      <c r="BI62" s="339"/>
      <c r="BJ62" s="337"/>
      <c r="BK62" s="332"/>
      <c r="BL62" s="332"/>
      <c r="BM62" s="332"/>
      <c r="BN62" s="332"/>
      <c r="BO62" s="332"/>
      <c r="BP62" s="332"/>
      <c r="BQ62" s="339"/>
      <c r="BR62" s="372"/>
      <c r="BS62" s="338" t="str">
        <f>IF(D62&lt;&gt;"",ScoreTable!$B$8,"")</f>
        <v/>
      </c>
      <c r="BT62" s="332" t="str">
        <f>IF(E62&lt;&gt;"",ScoreTable!$C$8,"")</f>
        <v/>
      </c>
      <c r="BU62" s="337" t="str">
        <f>IF(F62&lt;&gt;"",ScoreTable!B66,"")</f>
        <v/>
      </c>
      <c r="BV62" s="332" t="str">
        <f>IF(G62&lt;&gt;"",ScoreTable!C66,"")</f>
        <v/>
      </c>
      <c r="BW62" s="337" t="str">
        <f>IF(H62&lt;&gt;"",ScoreTable!B67,"")</f>
        <v/>
      </c>
      <c r="BX62" s="339" t="str">
        <f>IF(I62&lt;&gt;"",ScoreTable!$C$10,"")</f>
        <v/>
      </c>
      <c r="BY62" s="338" t="str">
        <f>IF(J62&lt;&gt;"",ScoreTable!$B$12,"")</f>
        <v/>
      </c>
      <c r="BZ62" s="332" t="str">
        <f>IF(K62&lt;&gt;"",ScoreTable!$C$12,"")</f>
        <v/>
      </c>
      <c r="CA62" s="332" t="str">
        <f>IF(L62&lt;&gt;"",ScoreTable!$B$13,"")</f>
        <v/>
      </c>
      <c r="CB62" s="332" t="str">
        <f>IF(M62&lt;&gt;"",ScoreTable!$C$13,"")</f>
        <v/>
      </c>
      <c r="CC62" s="332" t="str">
        <f>IF(N62&lt;&gt;"",ScoreTable!$B$14,"")</f>
        <v/>
      </c>
      <c r="CD62" s="332" t="str">
        <f>IF(O62&lt;&gt;"",ScoreTable!$C$14,"")</f>
        <v/>
      </c>
      <c r="CE62" s="332" t="str">
        <f>IF(P62&lt;&gt;"",ScoreTable!$B$15,"")</f>
        <v/>
      </c>
      <c r="CF62" s="332" t="str">
        <f>IF(Q62&lt;&gt;"",ScoreTable!$C$15,"")</f>
        <v/>
      </c>
      <c r="CG62" s="332" t="str">
        <f>IF(R62&lt;&gt;"",ScoreTable!$B$16,"")</f>
        <v/>
      </c>
      <c r="CH62" s="332" t="str">
        <f>IF(S62&lt;&gt;"",ScoreTable!$C$16,"")</f>
        <v/>
      </c>
      <c r="CI62" s="332" t="str">
        <f>IF(T62&lt;&gt;"",ScoreTable!$B$17,"")</f>
        <v/>
      </c>
      <c r="CJ62" s="332" t="str">
        <f>IF(U62&lt;&gt;"",ScoreTable!$C$17,"")</f>
        <v/>
      </c>
      <c r="CK62" s="332" t="str">
        <f>IF(V62&lt;&gt;"",ScoreTable!$B$18,"")</f>
        <v/>
      </c>
      <c r="CL62" s="332" t="str">
        <f>IF(W62&lt;&gt;"",ScoreTable!$C$18,"")</f>
        <v/>
      </c>
      <c r="CM62" s="332" t="str">
        <f>IF(X62&lt;&gt;"",ScoreTable!$B$19,"")</f>
        <v/>
      </c>
      <c r="CN62" s="332" t="str">
        <f>IF(Y62&lt;&gt;"",ScoreTable!$C$19,"")</f>
        <v/>
      </c>
      <c r="CO62" s="332" t="str">
        <f>IF(Z62&lt;&gt;"",ScoreTable!$B$20,"")</f>
        <v/>
      </c>
      <c r="CP62" s="332" t="str">
        <f>IF(AA62&lt;&gt;"",ScoreTable!$C$20,"")</f>
        <v/>
      </c>
      <c r="CQ62" s="332" t="str">
        <f>IF(AB62&lt;&gt;"",ScoreTable!$B$21,"")</f>
        <v/>
      </c>
      <c r="CR62" s="332" t="str">
        <f>IF(AC62&lt;&gt;"",ScoreTable!$C$21,"")</f>
        <v/>
      </c>
      <c r="CS62" s="332" t="str">
        <f>IF(AD62&lt;&gt;"",ScoreTable!$B$22,"")</f>
        <v/>
      </c>
      <c r="CT62" s="332" t="str">
        <f>IF(AE62&lt;&gt;"",ScoreTable!$C$22,"")</f>
        <v/>
      </c>
      <c r="CU62" s="332" t="str">
        <f>IF(AF62&lt;&gt;"",ScoreTable!$B$23,"")</f>
        <v/>
      </c>
      <c r="CV62" s="332" t="str">
        <f>IF(AG62&lt;&gt;"",ScoreTable!$C$23,"")</f>
        <v/>
      </c>
      <c r="CW62" s="332" t="str">
        <f>IF(AH62&lt;&gt;"",ScoreTable!$B$24,"")</f>
        <v/>
      </c>
      <c r="CX62" s="332" t="str">
        <f>IF(AI62&lt;&gt;"",ScoreTable!$C$24,"")</f>
        <v/>
      </c>
      <c r="CY62" s="332" t="str">
        <f>IF(AJ62&lt;&gt;"",ScoreTable!$B$25,"")</f>
        <v/>
      </c>
      <c r="CZ62" s="332" t="str">
        <f>IF(AK62&lt;&gt;"",ScoreTable!$C$25,"")</f>
        <v/>
      </c>
      <c r="DA62" s="332" t="str">
        <f>IF(AL62&lt;&gt;"",ScoreTable!$B$26,"")</f>
        <v/>
      </c>
      <c r="DB62" s="332" t="str">
        <f>IF(AM62&lt;&gt;"",ScoreTable!$C$26,"")</f>
        <v/>
      </c>
      <c r="DC62" s="332" t="str">
        <f>IF(AN62&lt;&gt;"",ScoreTable!$B$27,"")</f>
        <v/>
      </c>
      <c r="DD62" s="332" t="str">
        <f>IF(AO62&lt;&gt;"",ScoreTable!$C$27,"")</f>
        <v/>
      </c>
      <c r="DE62" s="332" t="str">
        <f>IF(AP62&lt;&gt;"",ScoreTable!$B$28,"")</f>
        <v/>
      </c>
      <c r="DF62" s="332" t="str">
        <f>IF(AQ62&lt;&gt;"",ScoreTable!$C$28,"")</f>
        <v/>
      </c>
      <c r="DG62" s="332" t="str">
        <f>IF(AR62&lt;&gt;"",ScoreTable!$B$29,"")</f>
        <v/>
      </c>
      <c r="DH62" s="332" t="str">
        <f>IF(AS62&lt;&gt;"",ScoreTable!$C$29,"")</f>
        <v/>
      </c>
      <c r="DI62" s="332" t="str">
        <f>IF(AT62&lt;&gt;"",ScoreTable!$B$30,"")</f>
        <v/>
      </c>
      <c r="DJ62" s="332" t="str">
        <f>IF(AU62&lt;&gt;"",ScoreTable!$C$30,"")</f>
        <v/>
      </c>
      <c r="DK62" s="332" t="str">
        <f>IF(AV62&lt;&gt;"",ScoreTable!$B$31,"")</f>
        <v/>
      </c>
      <c r="DL62" s="332" t="str">
        <f>IF(AW62&lt;&gt;"",ScoreTable!$C$31,"")</f>
        <v/>
      </c>
      <c r="DM62" s="332" t="str">
        <f>IF(AX62&lt;&gt;"",ScoreTable!$B$32,"")</f>
        <v/>
      </c>
      <c r="DN62" s="346" t="str">
        <f>IF(AY62&lt;&gt;"",ScoreTable!$C$32,"")</f>
        <v/>
      </c>
      <c r="DO62" s="338" t="str">
        <f>IF(AZ62&lt;&gt;"",ScoreTable!$B$34,"")</f>
        <v/>
      </c>
      <c r="DP62" s="332" t="str">
        <f>IF(BA62&lt;&gt;"",ScoreTable!$C$34,"")</f>
        <v/>
      </c>
      <c r="DQ62" s="332" t="str">
        <f>IF(BB62&lt;&gt;"",ScoreTable!$B$35,"")</f>
        <v/>
      </c>
      <c r="DR62" s="339" t="str">
        <f>IF(BC62&lt;&gt;"",ScoreTable!$C$35,"")</f>
        <v/>
      </c>
      <c r="DS62" s="338" t="str">
        <f>IF(BD62&lt;&gt;"",ScoreTable!$B$37,"")</f>
        <v/>
      </c>
      <c r="DT62" s="332" t="str">
        <f>IF(BE62&lt;&gt;"",ScoreTable!$C$37,"")</f>
        <v/>
      </c>
      <c r="DU62" s="332" t="str">
        <f>IF(BF62&lt;&gt;"",ScoreTable!$B$38,"")</f>
        <v/>
      </c>
      <c r="DV62" s="332" t="str">
        <f>IF(BG62&lt;&gt;"",ScoreTable!$C$38,"")</f>
        <v/>
      </c>
      <c r="DW62" s="332" t="str">
        <f>IF(BH62&lt;&gt;"",ScoreTable!$B$39,"")</f>
        <v/>
      </c>
      <c r="DX62" s="339" t="str">
        <f>IF(BI62&lt;&gt;"",ScoreTable!$C$39,"")</f>
        <v/>
      </c>
      <c r="DY62" s="338" t="str">
        <f>IF(BJ62&lt;&gt;"",ScoreTable!$B$3,"")</f>
        <v/>
      </c>
      <c r="DZ62" s="332" t="str">
        <f>IF(BK62&lt;&gt;"",ScoreTable!$C$3,"")</f>
        <v/>
      </c>
      <c r="EA62" s="332" t="str">
        <f>IF(BL62&lt;&gt;"",ScoreTable!$B$4,"")</f>
        <v/>
      </c>
      <c r="EB62" s="332" t="str">
        <f>IF(BM62&lt;&gt;"",ScoreTable!$C$4,"")</f>
        <v/>
      </c>
      <c r="EC62" s="332" t="str">
        <f>IF(BN62&lt;&gt;"",ScoreTable!$B$5,"")</f>
        <v/>
      </c>
      <c r="ED62" s="332" t="str">
        <f>IF(BO62&lt;&gt;"",ScoreTable!$C$5,"")</f>
        <v/>
      </c>
      <c r="EE62" s="332" t="str">
        <f>IF(BP62&lt;&gt;"",ScoreTable!$B$6,"")</f>
        <v/>
      </c>
      <c r="EF62" s="339" t="str">
        <f>IF(BQ62&lt;&gt;"",ScoreTable!$C$6,"")</f>
        <v/>
      </c>
      <c r="EG62" s="353" t="str">
        <f t="shared" si="28"/>
        <v/>
      </c>
    </row>
    <row r="63" spans="1:137" x14ac:dyDescent="0.2">
      <c r="A63">
        <v>59</v>
      </c>
      <c r="B63" s="328"/>
      <c r="C63" s="336" t="e">
        <f>Section4.c!#REF!</f>
        <v>#REF!</v>
      </c>
      <c r="D63" s="338"/>
      <c r="E63" s="332"/>
      <c r="F63" s="332"/>
      <c r="G63" s="332"/>
      <c r="H63" s="332"/>
      <c r="I63" s="339"/>
      <c r="J63" s="338"/>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9"/>
      <c r="AZ63" s="338"/>
      <c r="BA63" s="332"/>
      <c r="BB63" s="332"/>
      <c r="BC63" s="346"/>
      <c r="BD63" s="338"/>
      <c r="BE63" s="332"/>
      <c r="BF63" s="332"/>
      <c r="BG63" s="332"/>
      <c r="BH63" s="332"/>
      <c r="BI63" s="339"/>
      <c r="BJ63" s="337"/>
      <c r="BK63" s="332"/>
      <c r="BL63" s="332"/>
      <c r="BM63" s="332"/>
      <c r="BN63" s="332"/>
      <c r="BO63" s="332"/>
      <c r="BP63" s="332"/>
      <c r="BQ63" s="339"/>
      <c r="BR63" s="372"/>
      <c r="BS63" s="338" t="str">
        <f>IF(D63&lt;&gt;"",ScoreTable!$B$8,"")</f>
        <v/>
      </c>
      <c r="BT63" s="332" t="str">
        <f>IF(E63&lt;&gt;"",ScoreTable!$C$8,"")</f>
        <v/>
      </c>
      <c r="BU63" s="337" t="str">
        <f>IF(F63&lt;&gt;"",ScoreTable!B67,"")</f>
        <v/>
      </c>
      <c r="BV63" s="332" t="str">
        <f>IF(G63&lt;&gt;"",ScoreTable!C67,"")</f>
        <v/>
      </c>
      <c r="BW63" s="337" t="str">
        <f>IF(H63&lt;&gt;"",ScoreTable!B68,"")</f>
        <v/>
      </c>
      <c r="BX63" s="339" t="str">
        <f>IF(I63&lt;&gt;"",ScoreTable!$C$10,"")</f>
        <v/>
      </c>
      <c r="BY63" s="338" t="str">
        <f>IF(J63&lt;&gt;"",ScoreTable!$B$12,"")</f>
        <v/>
      </c>
      <c r="BZ63" s="332" t="str">
        <f>IF(K63&lt;&gt;"",ScoreTable!$C$12,"")</f>
        <v/>
      </c>
      <c r="CA63" s="332" t="str">
        <f>IF(L63&lt;&gt;"",ScoreTable!$B$13,"")</f>
        <v/>
      </c>
      <c r="CB63" s="332" t="str">
        <f>IF(M63&lt;&gt;"",ScoreTable!$C$13,"")</f>
        <v/>
      </c>
      <c r="CC63" s="332" t="str">
        <f>IF(N63&lt;&gt;"",ScoreTable!$B$14,"")</f>
        <v/>
      </c>
      <c r="CD63" s="332" t="str">
        <f>IF(O63&lt;&gt;"",ScoreTable!$C$14,"")</f>
        <v/>
      </c>
      <c r="CE63" s="332" t="str">
        <f>IF(P63&lt;&gt;"",ScoreTable!$B$15,"")</f>
        <v/>
      </c>
      <c r="CF63" s="332" t="str">
        <f>IF(Q63&lt;&gt;"",ScoreTable!$C$15,"")</f>
        <v/>
      </c>
      <c r="CG63" s="332" t="str">
        <f>IF(R63&lt;&gt;"",ScoreTable!$B$16,"")</f>
        <v/>
      </c>
      <c r="CH63" s="332" t="str">
        <f>IF(S63&lt;&gt;"",ScoreTable!$C$16,"")</f>
        <v/>
      </c>
      <c r="CI63" s="332" t="str">
        <f>IF(T63&lt;&gt;"",ScoreTable!$B$17,"")</f>
        <v/>
      </c>
      <c r="CJ63" s="332" t="str">
        <f>IF(U63&lt;&gt;"",ScoreTable!$C$17,"")</f>
        <v/>
      </c>
      <c r="CK63" s="332" t="str">
        <f>IF(V63&lt;&gt;"",ScoreTable!$B$18,"")</f>
        <v/>
      </c>
      <c r="CL63" s="332" t="str">
        <f>IF(W63&lt;&gt;"",ScoreTable!$C$18,"")</f>
        <v/>
      </c>
      <c r="CM63" s="332" t="str">
        <f>IF(X63&lt;&gt;"",ScoreTable!$B$19,"")</f>
        <v/>
      </c>
      <c r="CN63" s="332" t="str">
        <f>IF(Y63&lt;&gt;"",ScoreTable!$C$19,"")</f>
        <v/>
      </c>
      <c r="CO63" s="332" t="str">
        <f>IF(Z63&lt;&gt;"",ScoreTable!$B$20,"")</f>
        <v/>
      </c>
      <c r="CP63" s="332" t="str">
        <f>IF(AA63&lt;&gt;"",ScoreTable!$C$20,"")</f>
        <v/>
      </c>
      <c r="CQ63" s="332" t="str">
        <f>IF(AB63&lt;&gt;"",ScoreTable!$B$21,"")</f>
        <v/>
      </c>
      <c r="CR63" s="332" t="str">
        <f>IF(AC63&lt;&gt;"",ScoreTable!$C$21,"")</f>
        <v/>
      </c>
      <c r="CS63" s="332" t="str">
        <f>IF(AD63&lt;&gt;"",ScoreTable!$B$22,"")</f>
        <v/>
      </c>
      <c r="CT63" s="332" t="str">
        <f>IF(AE63&lt;&gt;"",ScoreTable!$C$22,"")</f>
        <v/>
      </c>
      <c r="CU63" s="332" t="str">
        <f>IF(AF63&lt;&gt;"",ScoreTable!$B$23,"")</f>
        <v/>
      </c>
      <c r="CV63" s="332" t="str">
        <f>IF(AG63&lt;&gt;"",ScoreTable!$C$23,"")</f>
        <v/>
      </c>
      <c r="CW63" s="332" t="str">
        <f>IF(AH63&lt;&gt;"",ScoreTable!$B$24,"")</f>
        <v/>
      </c>
      <c r="CX63" s="332" t="str">
        <f>IF(AI63&lt;&gt;"",ScoreTable!$C$24,"")</f>
        <v/>
      </c>
      <c r="CY63" s="332" t="str">
        <f>IF(AJ63&lt;&gt;"",ScoreTable!$B$25,"")</f>
        <v/>
      </c>
      <c r="CZ63" s="332" t="str">
        <f>IF(AK63&lt;&gt;"",ScoreTable!$C$25,"")</f>
        <v/>
      </c>
      <c r="DA63" s="332" t="str">
        <f>IF(AL63&lt;&gt;"",ScoreTable!$B$26,"")</f>
        <v/>
      </c>
      <c r="DB63" s="332" t="str">
        <f>IF(AM63&lt;&gt;"",ScoreTable!$C$26,"")</f>
        <v/>
      </c>
      <c r="DC63" s="332" t="str">
        <f>IF(AN63&lt;&gt;"",ScoreTable!$B$27,"")</f>
        <v/>
      </c>
      <c r="DD63" s="332" t="str">
        <f>IF(AO63&lt;&gt;"",ScoreTable!$C$27,"")</f>
        <v/>
      </c>
      <c r="DE63" s="332" t="str">
        <f>IF(AP63&lt;&gt;"",ScoreTable!$B$28,"")</f>
        <v/>
      </c>
      <c r="DF63" s="332" t="str">
        <f>IF(AQ63&lt;&gt;"",ScoreTable!$C$28,"")</f>
        <v/>
      </c>
      <c r="DG63" s="332" t="str">
        <f>IF(AR63&lt;&gt;"",ScoreTable!$B$29,"")</f>
        <v/>
      </c>
      <c r="DH63" s="332" t="str">
        <f>IF(AS63&lt;&gt;"",ScoreTable!$C$29,"")</f>
        <v/>
      </c>
      <c r="DI63" s="332" t="str">
        <f>IF(AT63&lt;&gt;"",ScoreTable!$B$30,"")</f>
        <v/>
      </c>
      <c r="DJ63" s="332" t="str">
        <f>IF(AU63&lt;&gt;"",ScoreTable!$C$30,"")</f>
        <v/>
      </c>
      <c r="DK63" s="332" t="str">
        <f>IF(AV63&lt;&gt;"",ScoreTable!$B$31,"")</f>
        <v/>
      </c>
      <c r="DL63" s="332" t="str">
        <f>IF(AW63&lt;&gt;"",ScoreTable!$C$31,"")</f>
        <v/>
      </c>
      <c r="DM63" s="332" t="str">
        <f>IF(AX63&lt;&gt;"",ScoreTable!$B$32,"")</f>
        <v/>
      </c>
      <c r="DN63" s="346" t="str">
        <f>IF(AY63&lt;&gt;"",ScoreTable!$C$32,"")</f>
        <v/>
      </c>
      <c r="DO63" s="338" t="str">
        <f>IF(AZ63&lt;&gt;"",ScoreTable!$B$34,"")</f>
        <v/>
      </c>
      <c r="DP63" s="332" t="str">
        <f>IF(BA63&lt;&gt;"",ScoreTable!$C$34,"")</f>
        <v/>
      </c>
      <c r="DQ63" s="332" t="str">
        <f>IF(BB63&lt;&gt;"",ScoreTable!$B$35,"")</f>
        <v/>
      </c>
      <c r="DR63" s="339" t="str">
        <f>IF(BC63&lt;&gt;"",ScoreTable!$C$35,"")</f>
        <v/>
      </c>
      <c r="DS63" s="338" t="str">
        <f>IF(BD63&lt;&gt;"",ScoreTable!$B$37,"")</f>
        <v/>
      </c>
      <c r="DT63" s="332" t="str">
        <f>IF(BE63&lt;&gt;"",ScoreTable!$C$37,"")</f>
        <v/>
      </c>
      <c r="DU63" s="332" t="str">
        <f>IF(BF63&lt;&gt;"",ScoreTable!$B$38,"")</f>
        <v/>
      </c>
      <c r="DV63" s="332" t="str">
        <f>IF(BG63&lt;&gt;"",ScoreTable!$C$38,"")</f>
        <v/>
      </c>
      <c r="DW63" s="332" t="str">
        <f>IF(BH63&lt;&gt;"",ScoreTable!$B$39,"")</f>
        <v/>
      </c>
      <c r="DX63" s="339" t="str">
        <f>IF(BI63&lt;&gt;"",ScoreTable!$C$39,"")</f>
        <v/>
      </c>
      <c r="DY63" s="338" t="str">
        <f>IF(BJ63&lt;&gt;"",ScoreTable!$B$3,"")</f>
        <v/>
      </c>
      <c r="DZ63" s="332" t="str">
        <f>IF(BK63&lt;&gt;"",ScoreTable!$C$3,"")</f>
        <v/>
      </c>
      <c r="EA63" s="332" t="str">
        <f>IF(BL63&lt;&gt;"",ScoreTable!$B$4,"")</f>
        <v/>
      </c>
      <c r="EB63" s="332" t="str">
        <f>IF(BM63&lt;&gt;"",ScoreTable!$C$4,"")</f>
        <v/>
      </c>
      <c r="EC63" s="332" t="str">
        <f>IF(BN63&lt;&gt;"",ScoreTable!$B$5,"")</f>
        <v/>
      </c>
      <c r="ED63" s="332" t="str">
        <f>IF(BO63&lt;&gt;"",ScoreTable!$C$5,"")</f>
        <v/>
      </c>
      <c r="EE63" s="332" t="str">
        <f>IF(BP63&lt;&gt;"",ScoreTable!$B$6,"")</f>
        <v/>
      </c>
      <c r="EF63" s="339" t="str">
        <f>IF(BQ63&lt;&gt;"",ScoreTable!$C$6,"")</f>
        <v/>
      </c>
      <c r="EG63" s="353" t="str">
        <f t="shared" si="28"/>
        <v/>
      </c>
    </row>
    <row r="64" spans="1:137" x14ac:dyDescent="0.2">
      <c r="A64">
        <v>60</v>
      </c>
      <c r="B64" s="328"/>
      <c r="C64" s="336" t="e">
        <f>Section4.c!#REF!</f>
        <v>#REF!</v>
      </c>
      <c r="D64" s="338"/>
      <c r="E64" s="332"/>
      <c r="F64" s="332"/>
      <c r="G64" s="332"/>
      <c r="H64" s="332"/>
      <c r="I64" s="339"/>
      <c r="J64" s="338"/>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9"/>
      <c r="AZ64" s="338"/>
      <c r="BA64" s="332"/>
      <c r="BB64" s="332"/>
      <c r="BC64" s="346"/>
      <c r="BD64" s="338"/>
      <c r="BE64" s="332"/>
      <c r="BF64" s="332"/>
      <c r="BG64" s="332"/>
      <c r="BH64" s="332"/>
      <c r="BI64" s="339"/>
      <c r="BJ64" s="337"/>
      <c r="BK64" s="332"/>
      <c r="BL64" s="332"/>
      <c r="BM64" s="332"/>
      <c r="BN64" s="332"/>
      <c r="BO64" s="332"/>
      <c r="BP64" s="332"/>
      <c r="BQ64" s="339"/>
      <c r="BR64" s="372"/>
      <c r="BS64" s="338" t="str">
        <f>IF(D64&lt;&gt;"",ScoreTable!$B$8,"")</f>
        <v/>
      </c>
      <c r="BT64" s="332" t="str">
        <f>IF(E64&lt;&gt;"",ScoreTable!$C$8,"")</f>
        <v/>
      </c>
      <c r="BU64" s="337" t="str">
        <f>IF(F64&lt;&gt;"",ScoreTable!B68,"")</f>
        <v/>
      </c>
      <c r="BV64" s="332" t="str">
        <f>IF(G64&lt;&gt;"",ScoreTable!C68,"")</f>
        <v/>
      </c>
      <c r="BW64" s="337" t="str">
        <f>IF(H64&lt;&gt;"",ScoreTable!B69,"")</f>
        <v/>
      </c>
      <c r="BX64" s="339" t="str">
        <f>IF(I64&lt;&gt;"",ScoreTable!$C$10,"")</f>
        <v/>
      </c>
      <c r="BY64" s="338" t="str">
        <f>IF(J64&lt;&gt;"",ScoreTable!$B$12,"")</f>
        <v/>
      </c>
      <c r="BZ64" s="332" t="str">
        <f>IF(K64&lt;&gt;"",ScoreTable!$C$12,"")</f>
        <v/>
      </c>
      <c r="CA64" s="332" t="str">
        <f>IF(L64&lt;&gt;"",ScoreTable!$B$13,"")</f>
        <v/>
      </c>
      <c r="CB64" s="332" t="str">
        <f>IF(M64&lt;&gt;"",ScoreTable!$C$13,"")</f>
        <v/>
      </c>
      <c r="CC64" s="332" t="str">
        <f>IF(N64&lt;&gt;"",ScoreTable!$B$14,"")</f>
        <v/>
      </c>
      <c r="CD64" s="332" t="str">
        <f>IF(O64&lt;&gt;"",ScoreTable!$C$14,"")</f>
        <v/>
      </c>
      <c r="CE64" s="332" t="str">
        <f>IF(P64&lt;&gt;"",ScoreTable!$B$15,"")</f>
        <v/>
      </c>
      <c r="CF64" s="332" t="str">
        <f>IF(Q64&lt;&gt;"",ScoreTable!$C$15,"")</f>
        <v/>
      </c>
      <c r="CG64" s="332" t="str">
        <f>IF(R64&lt;&gt;"",ScoreTable!$B$16,"")</f>
        <v/>
      </c>
      <c r="CH64" s="332" t="str">
        <f>IF(S64&lt;&gt;"",ScoreTable!$C$16,"")</f>
        <v/>
      </c>
      <c r="CI64" s="332" t="str">
        <f>IF(T64&lt;&gt;"",ScoreTable!$B$17,"")</f>
        <v/>
      </c>
      <c r="CJ64" s="332" t="str">
        <f>IF(U64&lt;&gt;"",ScoreTable!$C$17,"")</f>
        <v/>
      </c>
      <c r="CK64" s="332" t="str">
        <f>IF(V64&lt;&gt;"",ScoreTable!$B$18,"")</f>
        <v/>
      </c>
      <c r="CL64" s="332" t="str">
        <f>IF(W64&lt;&gt;"",ScoreTable!$C$18,"")</f>
        <v/>
      </c>
      <c r="CM64" s="332" t="str">
        <f>IF(X64&lt;&gt;"",ScoreTable!$B$19,"")</f>
        <v/>
      </c>
      <c r="CN64" s="332" t="str">
        <f>IF(Y64&lt;&gt;"",ScoreTable!$C$19,"")</f>
        <v/>
      </c>
      <c r="CO64" s="332" t="str">
        <f>IF(Z64&lt;&gt;"",ScoreTable!$B$20,"")</f>
        <v/>
      </c>
      <c r="CP64" s="332" t="str">
        <f>IF(AA64&lt;&gt;"",ScoreTable!$C$20,"")</f>
        <v/>
      </c>
      <c r="CQ64" s="332" t="str">
        <f>IF(AB64&lt;&gt;"",ScoreTable!$B$21,"")</f>
        <v/>
      </c>
      <c r="CR64" s="332" t="str">
        <f>IF(AC64&lt;&gt;"",ScoreTable!$C$21,"")</f>
        <v/>
      </c>
      <c r="CS64" s="332" t="str">
        <f>IF(AD64&lt;&gt;"",ScoreTable!$B$22,"")</f>
        <v/>
      </c>
      <c r="CT64" s="332" t="str">
        <f>IF(AE64&lt;&gt;"",ScoreTable!$C$22,"")</f>
        <v/>
      </c>
      <c r="CU64" s="332" t="str">
        <f>IF(AF64&lt;&gt;"",ScoreTable!$B$23,"")</f>
        <v/>
      </c>
      <c r="CV64" s="332" t="str">
        <f>IF(AG64&lt;&gt;"",ScoreTable!$C$23,"")</f>
        <v/>
      </c>
      <c r="CW64" s="332" t="str">
        <f>IF(AH64&lt;&gt;"",ScoreTable!$B$24,"")</f>
        <v/>
      </c>
      <c r="CX64" s="332" t="str">
        <f>IF(AI64&lt;&gt;"",ScoreTable!$C$24,"")</f>
        <v/>
      </c>
      <c r="CY64" s="332" t="str">
        <f>IF(AJ64&lt;&gt;"",ScoreTable!$B$25,"")</f>
        <v/>
      </c>
      <c r="CZ64" s="332" t="str">
        <f>IF(AK64&lt;&gt;"",ScoreTable!$C$25,"")</f>
        <v/>
      </c>
      <c r="DA64" s="332" t="str">
        <f>IF(AL64&lt;&gt;"",ScoreTable!$B$26,"")</f>
        <v/>
      </c>
      <c r="DB64" s="332" t="str">
        <f>IF(AM64&lt;&gt;"",ScoreTable!$C$26,"")</f>
        <v/>
      </c>
      <c r="DC64" s="332" t="str">
        <f>IF(AN64&lt;&gt;"",ScoreTable!$B$27,"")</f>
        <v/>
      </c>
      <c r="DD64" s="332" t="str">
        <f>IF(AO64&lt;&gt;"",ScoreTable!$C$27,"")</f>
        <v/>
      </c>
      <c r="DE64" s="332" t="str">
        <f>IF(AP64&lt;&gt;"",ScoreTable!$B$28,"")</f>
        <v/>
      </c>
      <c r="DF64" s="332" t="str">
        <f>IF(AQ64&lt;&gt;"",ScoreTable!$C$28,"")</f>
        <v/>
      </c>
      <c r="DG64" s="332" t="str">
        <f>IF(AR64&lt;&gt;"",ScoreTable!$B$29,"")</f>
        <v/>
      </c>
      <c r="DH64" s="332" t="str">
        <f>IF(AS64&lt;&gt;"",ScoreTable!$C$29,"")</f>
        <v/>
      </c>
      <c r="DI64" s="332" t="str">
        <f>IF(AT64&lt;&gt;"",ScoreTable!$B$30,"")</f>
        <v/>
      </c>
      <c r="DJ64" s="332" t="str">
        <f>IF(AU64&lt;&gt;"",ScoreTable!$C$30,"")</f>
        <v/>
      </c>
      <c r="DK64" s="332" t="str">
        <f>IF(AV64&lt;&gt;"",ScoreTable!$B$31,"")</f>
        <v/>
      </c>
      <c r="DL64" s="332" t="str">
        <f>IF(AW64&lt;&gt;"",ScoreTable!$C$31,"")</f>
        <v/>
      </c>
      <c r="DM64" s="332" t="str">
        <f>IF(AX64&lt;&gt;"",ScoreTable!$B$32,"")</f>
        <v/>
      </c>
      <c r="DN64" s="346" t="str">
        <f>IF(AY64&lt;&gt;"",ScoreTable!$C$32,"")</f>
        <v/>
      </c>
      <c r="DO64" s="338" t="str">
        <f>IF(AZ64&lt;&gt;"",ScoreTable!$B$34,"")</f>
        <v/>
      </c>
      <c r="DP64" s="332" t="str">
        <f>IF(BA64&lt;&gt;"",ScoreTable!$C$34,"")</f>
        <v/>
      </c>
      <c r="DQ64" s="332" t="str">
        <f>IF(BB64&lt;&gt;"",ScoreTable!$B$35,"")</f>
        <v/>
      </c>
      <c r="DR64" s="339" t="str">
        <f>IF(BC64&lt;&gt;"",ScoreTable!$C$35,"")</f>
        <v/>
      </c>
      <c r="DS64" s="338" t="str">
        <f>IF(BD64&lt;&gt;"",ScoreTable!$B$37,"")</f>
        <v/>
      </c>
      <c r="DT64" s="332" t="str">
        <f>IF(BE64&lt;&gt;"",ScoreTable!$C$37,"")</f>
        <v/>
      </c>
      <c r="DU64" s="332" t="str">
        <f>IF(BF64&lt;&gt;"",ScoreTable!$B$38,"")</f>
        <v/>
      </c>
      <c r="DV64" s="332" t="str">
        <f>IF(BG64&lt;&gt;"",ScoreTable!$C$38,"")</f>
        <v/>
      </c>
      <c r="DW64" s="332" t="str">
        <f>IF(BH64&lt;&gt;"",ScoreTable!$B$39,"")</f>
        <v/>
      </c>
      <c r="DX64" s="339" t="str">
        <f>IF(BI64&lt;&gt;"",ScoreTable!$C$39,"")</f>
        <v/>
      </c>
      <c r="DY64" s="338" t="str">
        <f>IF(BJ64&lt;&gt;"",ScoreTable!$B$3,"")</f>
        <v/>
      </c>
      <c r="DZ64" s="332" t="str">
        <f>IF(BK64&lt;&gt;"",ScoreTable!$C$3,"")</f>
        <v/>
      </c>
      <c r="EA64" s="332" t="str">
        <f>IF(BL64&lt;&gt;"",ScoreTable!$B$4,"")</f>
        <v/>
      </c>
      <c r="EB64" s="332" t="str">
        <f>IF(BM64&lt;&gt;"",ScoreTable!$C$4,"")</f>
        <v/>
      </c>
      <c r="EC64" s="332" t="str">
        <f>IF(BN64&lt;&gt;"",ScoreTable!$B$5,"")</f>
        <v/>
      </c>
      <c r="ED64" s="332" t="str">
        <f>IF(BO64&lt;&gt;"",ScoreTable!$C$5,"")</f>
        <v/>
      </c>
      <c r="EE64" s="332" t="str">
        <f>IF(BP64&lt;&gt;"",ScoreTable!$B$6,"")</f>
        <v/>
      </c>
      <c r="EF64" s="339" t="str">
        <f>IF(BQ64&lt;&gt;"",ScoreTable!$C$6,"")</f>
        <v/>
      </c>
      <c r="EG64" s="353" t="str">
        <f t="shared" si="28"/>
        <v/>
      </c>
    </row>
    <row r="65" spans="1:137" x14ac:dyDescent="0.2">
      <c r="A65">
        <v>61</v>
      </c>
      <c r="B65" s="328"/>
      <c r="C65" s="336" t="e">
        <f>Section4.c!#REF!</f>
        <v>#REF!</v>
      </c>
      <c r="D65" s="338"/>
      <c r="E65" s="332"/>
      <c r="F65" s="332"/>
      <c r="G65" s="332"/>
      <c r="H65" s="332"/>
      <c r="I65" s="339"/>
      <c r="J65" s="338"/>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9"/>
      <c r="AZ65" s="338"/>
      <c r="BA65" s="332"/>
      <c r="BB65" s="332"/>
      <c r="BC65" s="346"/>
      <c r="BD65" s="338"/>
      <c r="BE65" s="332"/>
      <c r="BF65" s="332"/>
      <c r="BG65" s="332"/>
      <c r="BH65" s="332"/>
      <c r="BI65" s="339"/>
      <c r="BJ65" s="337"/>
      <c r="BK65" s="332"/>
      <c r="BL65" s="332"/>
      <c r="BM65" s="332"/>
      <c r="BN65" s="332"/>
      <c r="BO65" s="332"/>
      <c r="BP65" s="332"/>
      <c r="BQ65" s="339"/>
      <c r="BR65" s="372"/>
      <c r="BS65" s="338" t="str">
        <f>IF(D65&lt;&gt;"",ScoreTable!$B$8,"")</f>
        <v/>
      </c>
      <c r="BT65" s="332" t="str">
        <f>IF(E65&lt;&gt;"",ScoreTable!$C$8,"")</f>
        <v/>
      </c>
      <c r="BU65" s="337" t="str">
        <f>IF(F65&lt;&gt;"",ScoreTable!B69,"")</f>
        <v/>
      </c>
      <c r="BV65" s="332" t="str">
        <f>IF(G65&lt;&gt;"",ScoreTable!C69,"")</f>
        <v/>
      </c>
      <c r="BW65" s="337" t="str">
        <f>IF(H65&lt;&gt;"",ScoreTable!B70,"")</f>
        <v/>
      </c>
      <c r="BX65" s="339" t="str">
        <f>IF(I65&lt;&gt;"",ScoreTable!$C$10,"")</f>
        <v/>
      </c>
      <c r="BY65" s="338" t="str">
        <f>IF(J65&lt;&gt;"",ScoreTable!$B$12,"")</f>
        <v/>
      </c>
      <c r="BZ65" s="332" t="str">
        <f>IF(K65&lt;&gt;"",ScoreTable!$C$12,"")</f>
        <v/>
      </c>
      <c r="CA65" s="332" t="str">
        <f>IF(L65&lt;&gt;"",ScoreTable!$B$13,"")</f>
        <v/>
      </c>
      <c r="CB65" s="332" t="str">
        <f>IF(M65&lt;&gt;"",ScoreTable!$C$13,"")</f>
        <v/>
      </c>
      <c r="CC65" s="332" t="str">
        <f>IF(N65&lt;&gt;"",ScoreTable!$B$14,"")</f>
        <v/>
      </c>
      <c r="CD65" s="332" t="str">
        <f>IF(O65&lt;&gt;"",ScoreTable!$C$14,"")</f>
        <v/>
      </c>
      <c r="CE65" s="332" t="str">
        <f>IF(P65&lt;&gt;"",ScoreTable!$B$15,"")</f>
        <v/>
      </c>
      <c r="CF65" s="332" t="str">
        <f>IF(Q65&lt;&gt;"",ScoreTable!$C$15,"")</f>
        <v/>
      </c>
      <c r="CG65" s="332" t="str">
        <f>IF(R65&lt;&gt;"",ScoreTable!$B$16,"")</f>
        <v/>
      </c>
      <c r="CH65" s="332" t="str">
        <f>IF(S65&lt;&gt;"",ScoreTable!$C$16,"")</f>
        <v/>
      </c>
      <c r="CI65" s="332" t="str">
        <f>IF(T65&lt;&gt;"",ScoreTable!$B$17,"")</f>
        <v/>
      </c>
      <c r="CJ65" s="332" t="str">
        <f>IF(U65&lt;&gt;"",ScoreTable!$C$17,"")</f>
        <v/>
      </c>
      <c r="CK65" s="332" t="str">
        <f>IF(V65&lt;&gt;"",ScoreTable!$B$18,"")</f>
        <v/>
      </c>
      <c r="CL65" s="332" t="str">
        <f>IF(W65&lt;&gt;"",ScoreTable!$C$18,"")</f>
        <v/>
      </c>
      <c r="CM65" s="332" t="str">
        <f>IF(X65&lt;&gt;"",ScoreTable!$B$19,"")</f>
        <v/>
      </c>
      <c r="CN65" s="332" t="str">
        <f>IF(Y65&lt;&gt;"",ScoreTable!$C$19,"")</f>
        <v/>
      </c>
      <c r="CO65" s="332" t="str">
        <f>IF(Z65&lt;&gt;"",ScoreTable!$B$20,"")</f>
        <v/>
      </c>
      <c r="CP65" s="332" t="str">
        <f>IF(AA65&lt;&gt;"",ScoreTable!$C$20,"")</f>
        <v/>
      </c>
      <c r="CQ65" s="332" t="str">
        <f>IF(AB65&lt;&gt;"",ScoreTable!$B$21,"")</f>
        <v/>
      </c>
      <c r="CR65" s="332" t="str">
        <f>IF(AC65&lt;&gt;"",ScoreTable!$C$21,"")</f>
        <v/>
      </c>
      <c r="CS65" s="332" t="str">
        <f>IF(AD65&lt;&gt;"",ScoreTable!$B$22,"")</f>
        <v/>
      </c>
      <c r="CT65" s="332" t="str">
        <f>IF(AE65&lt;&gt;"",ScoreTable!$C$22,"")</f>
        <v/>
      </c>
      <c r="CU65" s="332" t="str">
        <f>IF(AF65&lt;&gt;"",ScoreTable!$B$23,"")</f>
        <v/>
      </c>
      <c r="CV65" s="332" t="str">
        <f>IF(AG65&lt;&gt;"",ScoreTable!$C$23,"")</f>
        <v/>
      </c>
      <c r="CW65" s="332" t="str">
        <f>IF(AH65&lt;&gt;"",ScoreTable!$B$24,"")</f>
        <v/>
      </c>
      <c r="CX65" s="332" t="str">
        <f>IF(AI65&lt;&gt;"",ScoreTable!$C$24,"")</f>
        <v/>
      </c>
      <c r="CY65" s="332" t="str">
        <f>IF(AJ65&lt;&gt;"",ScoreTable!$B$25,"")</f>
        <v/>
      </c>
      <c r="CZ65" s="332" t="str">
        <f>IF(AK65&lt;&gt;"",ScoreTable!$C$25,"")</f>
        <v/>
      </c>
      <c r="DA65" s="332" t="str">
        <f>IF(AL65&lt;&gt;"",ScoreTable!$B$26,"")</f>
        <v/>
      </c>
      <c r="DB65" s="332" t="str">
        <f>IF(AM65&lt;&gt;"",ScoreTable!$C$26,"")</f>
        <v/>
      </c>
      <c r="DC65" s="332" t="str">
        <f>IF(AN65&lt;&gt;"",ScoreTable!$B$27,"")</f>
        <v/>
      </c>
      <c r="DD65" s="332" t="str">
        <f>IF(AO65&lt;&gt;"",ScoreTable!$C$27,"")</f>
        <v/>
      </c>
      <c r="DE65" s="332" t="str">
        <f>IF(AP65&lt;&gt;"",ScoreTable!$B$28,"")</f>
        <v/>
      </c>
      <c r="DF65" s="332" t="str">
        <f>IF(AQ65&lt;&gt;"",ScoreTable!$C$28,"")</f>
        <v/>
      </c>
      <c r="DG65" s="332" t="str">
        <f>IF(AR65&lt;&gt;"",ScoreTable!$B$29,"")</f>
        <v/>
      </c>
      <c r="DH65" s="332" t="str">
        <f>IF(AS65&lt;&gt;"",ScoreTable!$C$29,"")</f>
        <v/>
      </c>
      <c r="DI65" s="332" t="str">
        <f>IF(AT65&lt;&gt;"",ScoreTable!$B$30,"")</f>
        <v/>
      </c>
      <c r="DJ65" s="332" t="str">
        <f>IF(AU65&lt;&gt;"",ScoreTable!$C$30,"")</f>
        <v/>
      </c>
      <c r="DK65" s="332" t="str">
        <f>IF(AV65&lt;&gt;"",ScoreTable!$B$31,"")</f>
        <v/>
      </c>
      <c r="DL65" s="332" t="str">
        <f>IF(AW65&lt;&gt;"",ScoreTable!$C$31,"")</f>
        <v/>
      </c>
      <c r="DM65" s="332" t="str">
        <f>IF(AX65&lt;&gt;"",ScoreTable!$B$32,"")</f>
        <v/>
      </c>
      <c r="DN65" s="346" t="str">
        <f>IF(AY65&lt;&gt;"",ScoreTable!$C$32,"")</f>
        <v/>
      </c>
      <c r="DO65" s="338" t="str">
        <f>IF(AZ65&lt;&gt;"",ScoreTable!$B$34,"")</f>
        <v/>
      </c>
      <c r="DP65" s="332" t="str">
        <f>IF(BA65&lt;&gt;"",ScoreTable!$C$34,"")</f>
        <v/>
      </c>
      <c r="DQ65" s="332" t="str">
        <f>IF(BB65&lt;&gt;"",ScoreTable!$B$35,"")</f>
        <v/>
      </c>
      <c r="DR65" s="339" t="str">
        <f>IF(BC65&lt;&gt;"",ScoreTable!$C$35,"")</f>
        <v/>
      </c>
      <c r="DS65" s="338" t="str">
        <f>IF(BD65&lt;&gt;"",ScoreTable!$B$37,"")</f>
        <v/>
      </c>
      <c r="DT65" s="332" t="str">
        <f>IF(BE65&lt;&gt;"",ScoreTable!$C$37,"")</f>
        <v/>
      </c>
      <c r="DU65" s="332" t="str">
        <f>IF(BF65&lt;&gt;"",ScoreTable!$B$38,"")</f>
        <v/>
      </c>
      <c r="DV65" s="332" t="str">
        <f>IF(BG65&lt;&gt;"",ScoreTable!$C$38,"")</f>
        <v/>
      </c>
      <c r="DW65" s="332" t="str">
        <f>IF(BH65&lt;&gt;"",ScoreTable!$B$39,"")</f>
        <v/>
      </c>
      <c r="DX65" s="339" t="str">
        <f>IF(BI65&lt;&gt;"",ScoreTable!$C$39,"")</f>
        <v/>
      </c>
      <c r="DY65" s="338" t="str">
        <f>IF(BJ65&lt;&gt;"",ScoreTable!$B$3,"")</f>
        <v/>
      </c>
      <c r="DZ65" s="332" t="str">
        <f>IF(BK65&lt;&gt;"",ScoreTable!$C$3,"")</f>
        <v/>
      </c>
      <c r="EA65" s="332" t="str">
        <f>IF(BL65&lt;&gt;"",ScoreTable!$B$4,"")</f>
        <v/>
      </c>
      <c r="EB65" s="332" t="str">
        <f>IF(BM65&lt;&gt;"",ScoreTable!$C$4,"")</f>
        <v/>
      </c>
      <c r="EC65" s="332" t="str">
        <f>IF(BN65&lt;&gt;"",ScoreTable!$B$5,"")</f>
        <v/>
      </c>
      <c r="ED65" s="332" t="str">
        <f>IF(BO65&lt;&gt;"",ScoreTable!$C$5,"")</f>
        <v/>
      </c>
      <c r="EE65" s="332" t="str">
        <f>IF(BP65&lt;&gt;"",ScoreTable!$B$6,"")</f>
        <v/>
      </c>
      <c r="EF65" s="339" t="str">
        <f>IF(BQ65&lt;&gt;"",ScoreTable!$C$6,"")</f>
        <v/>
      </c>
      <c r="EG65" s="353" t="str">
        <f t="shared" si="28"/>
        <v/>
      </c>
    </row>
    <row r="66" spans="1:137" x14ac:dyDescent="0.2">
      <c r="A66">
        <v>62</v>
      </c>
      <c r="B66" s="328"/>
      <c r="C66" s="336">
        <f>Section4.c!C61</f>
        <v>0</v>
      </c>
      <c r="D66" s="338"/>
      <c r="E66" s="332"/>
      <c r="F66" s="332"/>
      <c r="G66" s="332"/>
      <c r="H66" s="332"/>
      <c r="I66" s="339"/>
      <c r="J66" s="338"/>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9"/>
      <c r="AZ66" s="338"/>
      <c r="BA66" s="332"/>
      <c r="BB66" s="332"/>
      <c r="BC66" s="346"/>
      <c r="BD66" s="338"/>
      <c r="BE66" s="332"/>
      <c r="BF66" s="332"/>
      <c r="BG66" s="332"/>
      <c r="BH66" s="332"/>
      <c r="BI66" s="339"/>
      <c r="BJ66" s="337"/>
      <c r="BK66" s="332"/>
      <c r="BL66" s="332"/>
      <c r="BM66" s="332"/>
      <c r="BN66" s="332"/>
      <c r="BO66" s="332"/>
      <c r="BP66" s="332"/>
      <c r="BQ66" s="339"/>
      <c r="BR66" s="372"/>
      <c r="BS66" s="338" t="str">
        <f>IF(D66&lt;&gt;"",ScoreTable!$B$8,"")</f>
        <v/>
      </c>
      <c r="BT66" s="332" t="str">
        <f>IF(E66&lt;&gt;"",ScoreTable!$C$8,"")</f>
        <v/>
      </c>
      <c r="BU66" s="337" t="str">
        <f>IF(F66&lt;&gt;"",ScoreTable!B70,"")</f>
        <v/>
      </c>
      <c r="BV66" s="332" t="str">
        <f>IF(G66&lt;&gt;"",ScoreTable!C70,"")</f>
        <v/>
      </c>
      <c r="BW66" s="337" t="str">
        <f>IF(H66&lt;&gt;"",ScoreTable!B71,"")</f>
        <v/>
      </c>
      <c r="BX66" s="339" t="str">
        <f>IF(I66&lt;&gt;"",ScoreTable!$C$10,"")</f>
        <v/>
      </c>
      <c r="BY66" s="338" t="str">
        <f>IF(J66&lt;&gt;"",ScoreTable!$B$12,"")</f>
        <v/>
      </c>
      <c r="BZ66" s="332" t="str">
        <f>IF(K66&lt;&gt;"",ScoreTable!$C$12,"")</f>
        <v/>
      </c>
      <c r="CA66" s="332" t="str">
        <f>IF(L66&lt;&gt;"",ScoreTable!$B$13,"")</f>
        <v/>
      </c>
      <c r="CB66" s="332" t="str">
        <f>IF(M66&lt;&gt;"",ScoreTable!$C$13,"")</f>
        <v/>
      </c>
      <c r="CC66" s="332" t="str">
        <f>IF(N66&lt;&gt;"",ScoreTable!$B$14,"")</f>
        <v/>
      </c>
      <c r="CD66" s="332" t="str">
        <f>IF(O66&lt;&gt;"",ScoreTable!$C$14,"")</f>
        <v/>
      </c>
      <c r="CE66" s="332" t="str">
        <f>IF(P66&lt;&gt;"",ScoreTable!$B$15,"")</f>
        <v/>
      </c>
      <c r="CF66" s="332" t="str">
        <f>IF(Q66&lt;&gt;"",ScoreTable!$C$15,"")</f>
        <v/>
      </c>
      <c r="CG66" s="332" t="str">
        <f>IF(R66&lt;&gt;"",ScoreTable!$B$16,"")</f>
        <v/>
      </c>
      <c r="CH66" s="332" t="str">
        <f>IF(S66&lt;&gt;"",ScoreTable!$C$16,"")</f>
        <v/>
      </c>
      <c r="CI66" s="332" t="str">
        <f>IF(T66&lt;&gt;"",ScoreTable!$B$17,"")</f>
        <v/>
      </c>
      <c r="CJ66" s="332" t="str">
        <f>IF(U66&lt;&gt;"",ScoreTable!$C$17,"")</f>
        <v/>
      </c>
      <c r="CK66" s="332" t="str">
        <f>IF(V66&lt;&gt;"",ScoreTable!$B$18,"")</f>
        <v/>
      </c>
      <c r="CL66" s="332" t="str">
        <f>IF(W66&lt;&gt;"",ScoreTable!$C$18,"")</f>
        <v/>
      </c>
      <c r="CM66" s="332" t="str">
        <f>IF(X66&lt;&gt;"",ScoreTable!$B$19,"")</f>
        <v/>
      </c>
      <c r="CN66" s="332" t="str">
        <f>IF(Y66&lt;&gt;"",ScoreTable!$C$19,"")</f>
        <v/>
      </c>
      <c r="CO66" s="332" t="str">
        <f>IF(Z66&lt;&gt;"",ScoreTable!$B$20,"")</f>
        <v/>
      </c>
      <c r="CP66" s="332" t="str">
        <f>IF(AA66&lt;&gt;"",ScoreTable!$C$20,"")</f>
        <v/>
      </c>
      <c r="CQ66" s="332" t="str">
        <f>IF(AB66&lt;&gt;"",ScoreTable!$B$21,"")</f>
        <v/>
      </c>
      <c r="CR66" s="332" t="str">
        <f>IF(AC66&lt;&gt;"",ScoreTable!$C$21,"")</f>
        <v/>
      </c>
      <c r="CS66" s="332" t="str">
        <f>IF(AD66&lt;&gt;"",ScoreTable!$B$22,"")</f>
        <v/>
      </c>
      <c r="CT66" s="332" t="str">
        <f>IF(AE66&lt;&gt;"",ScoreTable!$C$22,"")</f>
        <v/>
      </c>
      <c r="CU66" s="332" t="str">
        <f>IF(AF66&lt;&gt;"",ScoreTable!$B$23,"")</f>
        <v/>
      </c>
      <c r="CV66" s="332" t="str">
        <f>IF(AG66&lt;&gt;"",ScoreTable!$C$23,"")</f>
        <v/>
      </c>
      <c r="CW66" s="332" t="str">
        <f>IF(AH66&lt;&gt;"",ScoreTable!$B$24,"")</f>
        <v/>
      </c>
      <c r="CX66" s="332" t="str">
        <f>IF(AI66&lt;&gt;"",ScoreTable!$C$24,"")</f>
        <v/>
      </c>
      <c r="CY66" s="332" t="str">
        <f>IF(AJ66&lt;&gt;"",ScoreTable!$B$25,"")</f>
        <v/>
      </c>
      <c r="CZ66" s="332" t="str">
        <f>IF(AK66&lt;&gt;"",ScoreTable!$C$25,"")</f>
        <v/>
      </c>
      <c r="DA66" s="332" t="str">
        <f>IF(AL66&lt;&gt;"",ScoreTable!$B$26,"")</f>
        <v/>
      </c>
      <c r="DB66" s="332" t="str">
        <f>IF(AM66&lt;&gt;"",ScoreTable!$C$26,"")</f>
        <v/>
      </c>
      <c r="DC66" s="332" t="str">
        <f>IF(AN66&lt;&gt;"",ScoreTable!$B$27,"")</f>
        <v/>
      </c>
      <c r="DD66" s="332" t="str">
        <f>IF(AO66&lt;&gt;"",ScoreTable!$C$27,"")</f>
        <v/>
      </c>
      <c r="DE66" s="332" t="str">
        <f>IF(AP66&lt;&gt;"",ScoreTable!$B$28,"")</f>
        <v/>
      </c>
      <c r="DF66" s="332" t="str">
        <f>IF(AQ66&lt;&gt;"",ScoreTable!$C$28,"")</f>
        <v/>
      </c>
      <c r="DG66" s="332" t="str">
        <f>IF(AR66&lt;&gt;"",ScoreTable!$B$29,"")</f>
        <v/>
      </c>
      <c r="DH66" s="332" t="str">
        <f>IF(AS66&lt;&gt;"",ScoreTable!$C$29,"")</f>
        <v/>
      </c>
      <c r="DI66" s="332" t="str">
        <f>IF(AT66&lt;&gt;"",ScoreTable!$B$30,"")</f>
        <v/>
      </c>
      <c r="DJ66" s="332" t="str">
        <f>IF(AU66&lt;&gt;"",ScoreTable!$C$30,"")</f>
        <v/>
      </c>
      <c r="DK66" s="332" t="str">
        <f>IF(AV66&lt;&gt;"",ScoreTable!$B$31,"")</f>
        <v/>
      </c>
      <c r="DL66" s="332" t="str">
        <f>IF(AW66&lt;&gt;"",ScoreTable!$C$31,"")</f>
        <v/>
      </c>
      <c r="DM66" s="332" t="str">
        <f>IF(AX66&lt;&gt;"",ScoreTable!$B$32,"")</f>
        <v/>
      </c>
      <c r="DN66" s="346" t="str">
        <f>IF(AY66&lt;&gt;"",ScoreTable!$C$32,"")</f>
        <v/>
      </c>
      <c r="DO66" s="338" t="str">
        <f>IF(AZ66&lt;&gt;"",ScoreTable!$B$34,"")</f>
        <v/>
      </c>
      <c r="DP66" s="332" t="str">
        <f>IF(BA66&lt;&gt;"",ScoreTable!$C$34,"")</f>
        <v/>
      </c>
      <c r="DQ66" s="332" t="str">
        <f>IF(BB66&lt;&gt;"",ScoreTable!$B$35,"")</f>
        <v/>
      </c>
      <c r="DR66" s="339" t="str">
        <f>IF(BC66&lt;&gt;"",ScoreTable!$C$35,"")</f>
        <v/>
      </c>
      <c r="DS66" s="338" t="str">
        <f>IF(BD66&lt;&gt;"",ScoreTable!$B$37,"")</f>
        <v/>
      </c>
      <c r="DT66" s="332" t="str">
        <f>IF(BE66&lt;&gt;"",ScoreTable!$C$37,"")</f>
        <v/>
      </c>
      <c r="DU66" s="332" t="str">
        <f>IF(BF66&lt;&gt;"",ScoreTable!$B$38,"")</f>
        <v/>
      </c>
      <c r="DV66" s="332" t="str">
        <f>IF(BG66&lt;&gt;"",ScoreTable!$C$38,"")</f>
        <v/>
      </c>
      <c r="DW66" s="332" t="str">
        <f>IF(BH66&lt;&gt;"",ScoreTable!$B$39,"")</f>
        <v/>
      </c>
      <c r="DX66" s="339" t="str">
        <f>IF(BI66&lt;&gt;"",ScoreTable!$C$39,"")</f>
        <v/>
      </c>
      <c r="DY66" s="338" t="str">
        <f>IF(BJ66&lt;&gt;"",ScoreTable!$B$3,"")</f>
        <v/>
      </c>
      <c r="DZ66" s="332" t="str">
        <f>IF(BK66&lt;&gt;"",ScoreTable!$C$3,"")</f>
        <v/>
      </c>
      <c r="EA66" s="332" t="str">
        <f>IF(BL66&lt;&gt;"",ScoreTable!$B$4,"")</f>
        <v/>
      </c>
      <c r="EB66" s="332" t="str">
        <f>IF(BM66&lt;&gt;"",ScoreTable!$C$4,"")</f>
        <v/>
      </c>
      <c r="EC66" s="332" t="str">
        <f>IF(BN66&lt;&gt;"",ScoreTable!$B$5,"")</f>
        <v/>
      </c>
      <c r="ED66" s="332" t="str">
        <f>IF(BO66&lt;&gt;"",ScoreTable!$C$5,"")</f>
        <v/>
      </c>
      <c r="EE66" s="332" t="str">
        <f>IF(BP66&lt;&gt;"",ScoreTable!$B$6,"")</f>
        <v/>
      </c>
      <c r="EF66" s="339" t="str">
        <f>IF(BQ66&lt;&gt;"",ScoreTable!$C$6,"")</f>
        <v/>
      </c>
      <c r="EG66" s="353" t="str">
        <f t="shared" si="28"/>
        <v/>
      </c>
    </row>
    <row r="67" spans="1:137" x14ac:dyDescent="0.2">
      <c r="A67">
        <v>63</v>
      </c>
      <c r="B67" s="328"/>
      <c r="C67" s="336">
        <f>Section4.c!C62</f>
        <v>0</v>
      </c>
      <c r="D67" s="338"/>
      <c r="E67" s="332"/>
      <c r="F67" s="332"/>
      <c r="G67" s="332"/>
      <c r="H67" s="332"/>
      <c r="I67" s="339"/>
      <c r="J67" s="338"/>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9"/>
      <c r="AZ67" s="338"/>
      <c r="BA67" s="332"/>
      <c r="BB67" s="332"/>
      <c r="BC67" s="346"/>
      <c r="BD67" s="338"/>
      <c r="BE67" s="332"/>
      <c r="BF67" s="332"/>
      <c r="BG67" s="332"/>
      <c r="BH67" s="332"/>
      <c r="BI67" s="339"/>
      <c r="BJ67" s="337"/>
      <c r="BK67" s="332"/>
      <c r="BL67" s="332"/>
      <c r="BM67" s="332"/>
      <c r="BN67" s="332"/>
      <c r="BO67" s="332"/>
      <c r="BP67" s="332"/>
      <c r="BQ67" s="339"/>
      <c r="BR67" s="372"/>
      <c r="BS67" s="338" t="str">
        <f>IF(D67&lt;&gt;"",ScoreTable!$B$8,"")</f>
        <v/>
      </c>
      <c r="BT67" s="332" t="str">
        <f>IF(E67&lt;&gt;"",ScoreTable!$C$8,"")</f>
        <v/>
      </c>
      <c r="BU67" s="337" t="str">
        <f>IF(F67&lt;&gt;"",ScoreTable!B71,"")</f>
        <v/>
      </c>
      <c r="BV67" s="332" t="str">
        <f>IF(G67&lt;&gt;"",ScoreTable!C71,"")</f>
        <v/>
      </c>
      <c r="BW67" s="337" t="str">
        <f>IF(H67&lt;&gt;"",ScoreTable!B72,"")</f>
        <v/>
      </c>
      <c r="BX67" s="339" t="str">
        <f>IF(I67&lt;&gt;"",ScoreTable!$C$10,"")</f>
        <v/>
      </c>
      <c r="BY67" s="338" t="str">
        <f>IF(J67&lt;&gt;"",ScoreTable!$B$12,"")</f>
        <v/>
      </c>
      <c r="BZ67" s="332" t="str">
        <f>IF(K67&lt;&gt;"",ScoreTable!$C$12,"")</f>
        <v/>
      </c>
      <c r="CA67" s="332" t="str">
        <f>IF(L67&lt;&gt;"",ScoreTable!$B$13,"")</f>
        <v/>
      </c>
      <c r="CB67" s="332" t="str">
        <f>IF(M67&lt;&gt;"",ScoreTable!$C$13,"")</f>
        <v/>
      </c>
      <c r="CC67" s="332" t="str">
        <f>IF(N67&lt;&gt;"",ScoreTable!$B$14,"")</f>
        <v/>
      </c>
      <c r="CD67" s="332" t="str">
        <f>IF(O67&lt;&gt;"",ScoreTable!$C$14,"")</f>
        <v/>
      </c>
      <c r="CE67" s="332" t="str">
        <f>IF(P67&lt;&gt;"",ScoreTable!$B$15,"")</f>
        <v/>
      </c>
      <c r="CF67" s="332" t="str">
        <f>IF(Q67&lt;&gt;"",ScoreTable!$C$15,"")</f>
        <v/>
      </c>
      <c r="CG67" s="332" t="str">
        <f>IF(R67&lt;&gt;"",ScoreTable!$B$16,"")</f>
        <v/>
      </c>
      <c r="CH67" s="332" t="str">
        <f>IF(S67&lt;&gt;"",ScoreTable!$C$16,"")</f>
        <v/>
      </c>
      <c r="CI67" s="332" t="str">
        <f>IF(T67&lt;&gt;"",ScoreTable!$B$17,"")</f>
        <v/>
      </c>
      <c r="CJ67" s="332" t="str">
        <f>IF(U67&lt;&gt;"",ScoreTable!$C$17,"")</f>
        <v/>
      </c>
      <c r="CK67" s="332" t="str">
        <f>IF(V67&lt;&gt;"",ScoreTable!$B$18,"")</f>
        <v/>
      </c>
      <c r="CL67" s="332" t="str">
        <f>IF(W67&lt;&gt;"",ScoreTable!$C$18,"")</f>
        <v/>
      </c>
      <c r="CM67" s="332" t="str">
        <f>IF(X67&lt;&gt;"",ScoreTable!$B$19,"")</f>
        <v/>
      </c>
      <c r="CN67" s="332" t="str">
        <f>IF(Y67&lt;&gt;"",ScoreTable!$C$19,"")</f>
        <v/>
      </c>
      <c r="CO67" s="332" t="str">
        <f>IF(Z67&lt;&gt;"",ScoreTable!$B$20,"")</f>
        <v/>
      </c>
      <c r="CP67" s="332" t="str">
        <f>IF(AA67&lt;&gt;"",ScoreTable!$C$20,"")</f>
        <v/>
      </c>
      <c r="CQ67" s="332" t="str">
        <f>IF(AB67&lt;&gt;"",ScoreTable!$B$21,"")</f>
        <v/>
      </c>
      <c r="CR67" s="332" t="str">
        <f>IF(AC67&lt;&gt;"",ScoreTable!$C$21,"")</f>
        <v/>
      </c>
      <c r="CS67" s="332" t="str">
        <f>IF(AD67&lt;&gt;"",ScoreTable!$B$22,"")</f>
        <v/>
      </c>
      <c r="CT67" s="332" t="str">
        <f>IF(AE67&lt;&gt;"",ScoreTable!$C$22,"")</f>
        <v/>
      </c>
      <c r="CU67" s="332" t="str">
        <f>IF(AF67&lt;&gt;"",ScoreTable!$B$23,"")</f>
        <v/>
      </c>
      <c r="CV67" s="332" t="str">
        <f>IF(AG67&lt;&gt;"",ScoreTable!$C$23,"")</f>
        <v/>
      </c>
      <c r="CW67" s="332" t="str">
        <f>IF(AH67&lt;&gt;"",ScoreTable!$B$24,"")</f>
        <v/>
      </c>
      <c r="CX67" s="332" t="str">
        <f>IF(AI67&lt;&gt;"",ScoreTable!$C$24,"")</f>
        <v/>
      </c>
      <c r="CY67" s="332" t="str">
        <f>IF(AJ67&lt;&gt;"",ScoreTable!$B$25,"")</f>
        <v/>
      </c>
      <c r="CZ67" s="332" t="str">
        <f>IF(AK67&lt;&gt;"",ScoreTable!$C$25,"")</f>
        <v/>
      </c>
      <c r="DA67" s="332" t="str">
        <f>IF(AL67&lt;&gt;"",ScoreTable!$B$26,"")</f>
        <v/>
      </c>
      <c r="DB67" s="332" t="str">
        <f>IF(AM67&lt;&gt;"",ScoreTable!$C$26,"")</f>
        <v/>
      </c>
      <c r="DC67" s="332" t="str">
        <f>IF(AN67&lt;&gt;"",ScoreTable!$B$27,"")</f>
        <v/>
      </c>
      <c r="DD67" s="332" t="str">
        <f>IF(AO67&lt;&gt;"",ScoreTable!$C$27,"")</f>
        <v/>
      </c>
      <c r="DE67" s="332" t="str">
        <f>IF(AP67&lt;&gt;"",ScoreTable!$B$28,"")</f>
        <v/>
      </c>
      <c r="DF67" s="332" t="str">
        <f>IF(AQ67&lt;&gt;"",ScoreTable!$C$28,"")</f>
        <v/>
      </c>
      <c r="DG67" s="332" t="str">
        <f>IF(AR67&lt;&gt;"",ScoreTable!$B$29,"")</f>
        <v/>
      </c>
      <c r="DH67" s="332" t="str">
        <f>IF(AS67&lt;&gt;"",ScoreTable!$C$29,"")</f>
        <v/>
      </c>
      <c r="DI67" s="332" t="str">
        <f>IF(AT67&lt;&gt;"",ScoreTable!$B$30,"")</f>
        <v/>
      </c>
      <c r="DJ67" s="332" t="str">
        <f>IF(AU67&lt;&gt;"",ScoreTable!$C$30,"")</f>
        <v/>
      </c>
      <c r="DK67" s="332" t="str">
        <f>IF(AV67&lt;&gt;"",ScoreTable!$B$31,"")</f>
        <v/>
      </c>
      <c r="DL67" s="332" t="str">
        <f>IF(AW67&lt;&gt;"",ScoreTable!$C$31,"")</f>
        <v/>
      </c>
      <c r="DM67" s="332" t="str">
        <f>IF(AX67&lt;&gt;"",ScoreTable!$B$32,"")</f>
        <v/>
      </c>
      <c r="DN67" s="346" t="str">
        <f>IF(AY67&lt;&gt;"",ScoreTable!$C$32,"")</f>
        <v/>
      </c>
      <c r="DO67" s="338" t="str">
        <f>IF(AZ67&lt;&gt;"",ScoreTable!$B$34,"")</f>
        <v/>
      </c>
      <c r="DP67" s="332" t="str">
        <f>IF(BA67&lt;&gt;"",ScoreTable!$C$34,"")</f>
        <v/>
      </c>
      <c r="DQ67" s="332" t="str">
        <f>IF(BB67&lt;&gt;"",ScoreTable!$B$35,"")</f>
        <v/>
      </c>
      <c r="DR67" s="339" t="str">
        <f>IF(BC67&lt;&gt;"",ScoreTable!$C$35,"")</f>
        <v/>
      </c>
      <c r="DS67" s="338" t="str">
        <f>IF(BD67&lt;&gt;"",ScoreTable!$B$37,"")</f>
        <v/>
      </c>
      <c r="DT67" s="332" t="str">
        <f>IF(BE67&lt;&gt;"",ScoreTable!$C$37,"")</f>
        <v/>
      </c>
      <c r="DU67" s="332" t="str">
        <f>IF(BF67&lt;&gt;"",ScoreTable!$B$38,"")</f>
        <v/>
      </c>
      <c r="DV67" s="332" t="str">
        <f>IF(BG67&lt;&gt;"",ScoreTable!$C$38,"")</f>
        <v/>
      </c>
      <c r="DW67" s="332" t="str">
        <f>IF(BH67&lt;&gt;"",ScoreTable!$B$39,"")</f>
        <v/>
      </c>
      <c r="DX67" s="339" t="str">
        <f>IF(BI67&lt;&gt;"",ScoreTable!$C$39,"")</f>
        <v/>
      </c>
      <c r="DY67" s="338" t="str">
        <f>IF(BJ67&lt;&gt;"",ScoreTable!$B$3,"")</f>
        <v/>
      </c>
      <c r="DZ67" s="332" t="str">
        <f>IF(BK67&lt;&gt;"",ScoreTable!$C$3,"")</f>
        <v/>
      </c>
      <c r="EA67" s="332" t="str">
        <f>IF(BL67&lt;&gt;"",ScoreTable!$B$4,"")</f>
        <v/>
      </c>
      <c r="EB67" s="332" t="str">
        <f>IF(BM67&lt;&gt;"",ScoreTable!$C$4,"")</f>
        <v/>
      </c>
      <c r="EC67" s="332" t="str">
        <f>IF(BN67&lt;&gt;"",ScoreTable!$B$5,"")</f>
        <v/>
      </c>
      <c r="ED67" s="332" t="str">
        <f>IF(BO67&lt;&gt;"",ScoreTable!$C$5,"")</f>
        <v/>
      </c>
      <c r="EE67" s="332" t="str">
        <f>IF(BP67&lt;&gt;"",ScoreTable!$B$6,"")</f>
        <v/>
      </c>
      <c r="EF67" s="339" t="str">
        <f>IF(BQ67&lt;&gt;"",ScoreTable!$C$6,"")</f>
        <v/>
      </c>
      <c r="EG67" s="353" t="str">
        <f t="shared" si="28"/>
        <v/>
      </c>
    </row>
    <row r="68" spans="1:137" x14ac:dyDescent="0.2">
      <c r="A68">
        <v>64</v>
      </c>
      <c r="B68" s="328"/>
      <c r="C68" s="336">
        <f>Section4.c!C63</f>
        <v>0</v>
      </c>
      <c r="D68" s="338"/>
      <c r="E68" s="332"/>
      <c r="F68" s="332"/>
      <c r="G68" s="332"/>
      <c r="H68" s="332"/>
      <c r="I68" s="339"/>
      <c r="J68" s="338"/>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9"/>
      <c r="AZ68" s="338"/>
      <c r="BA68" s="332"/>
      <c r="BB68" s="332"/>
      <c r="BC68" s="346"/>
      <c r="BD68" s="338"/>
      <c r="BE68" s="332"/>
      <c r="BF68" s="332"/>
      <c r="BG68" s="332"/>
      <c r="BH68" s="332"/>
      <c r="BI68" s="339"/>
      <c r="BJ68" s="337"/>
      <c r="BK68" s="332"/>
      <c r="BL68" s="332"/>
      <c r="BM68" s="332"/>
      <c r="BN68" s="332"/>
      <c r="BO68" s="332"/>
      <c r="BP68" s="332"/>
      <c r="BQ68" s="339"/>
      <c r="BR68" s="372"/>
      <c r="BS68" s="338" t="str">
        <f>IF(D68&lt;&gt;"",ScoreTable!$B$8,"")</f>
        <v/>
      </c>
      <c r="BT68" s="332" t="str">
        <f>IF(E68&lt;&gt;"",ScoreTable!$C$8,"")</f>
        <v/>
      </c>
      <c r="BU68" s="337" t="str">
        <f>IF(F68&lt;&gt;"",ScoreTable!B72,"")</f>
        <v/>
      </c>
      <c r="BV68" s="332" t="str">
        <f>IF(G68&lt;&gt;"",ScoreTable!C72,"")</f>
        <v/>
      </c>
      <c r="BW68" s="337" t="str">
        <f>IF(H68&lt;&gt;"",ScoreTable!B73,"")</f>
        <v/>
      </c>
      <c r="BX68" s="339" t="str">
        <f>IF(I68&lt;&gt;"",ScoreTable!$C$10,"")</f>
        <v/>
      </c>
      <c r="BY68" s="338" t="str">
        <f>IF(J68&lt;&gt;"",ScoreTable!$B$12,"")</f>
        <v/>
      </c>
      <c r="BZ68" s="332" t="str">
        <f>IF(K68&lt;&gt;"",ScoreTable!$C$12,"")</f>
        <v/>
      </c>
      <c r="CA68" s="332" t="str">
        <f>IF(L68&lt;&gt;"",ScoreTable!$B$13,"")</f>
        <v/>
      </c>
      <c r="CB68" s="332" t="str">
        <f>IF(M68&lt;&gt;"",ScoreTable!$C$13,"")</f>
        <v/>
      </c>
      <c r="CC68" s="332" t="str">
        <f>IF(N68&lt;&gt;"",ScoreTable!$B$14,"")</f>
        <v/>
      </c>
      <c r="CD68" s="332" t="str">
        <f>IF(O68&lt;&gt;"",ScoreTable!$C$14,"")</f>
        <v/>
      </c>
      <c r="CE68" s="332" t="str">
        <f>IF(P68&lt;&gt;"",ScoreTable!$B$15,"")</f>
        <v/>
      </c>
      <c r="CF68" s="332" t="str">
        <f>IF(Q68&lt;&gt;"",ScoreTable!$C$15,"")</f>
        <v/>
      </c>
      <c r="CG68" s="332" t="str">
        <f>IF(R68&lt;&gt;"",ScoreTable!$B$16,"")</f>
        <v/>
      </c>
      <c r="CH68" s="332" t="str">
        <f>IF(S68&lt;&gt;"",ScoreTable!$C$16,"")</f>
        <v/>
      </c>
      <c r="CI68" s="332" t="str">
        <f>IF(T68&lt;&gt;"",ScoreTable!$B$17,"")</f>
        <v/>
      </c>
      <c r="CJ68" s="332" t="str">
        <f>IF(U68&lt;&gt;"",ScoreTable!$C$17,"")</f>
        <v/>
      </c>
      <c r="CK68" s="332" t="str">
        <f>IF(V68&lt;&gt;"",ScoreTable!$B$18,"")</f>
        <v/>
      </c>
      <c r="CL68" s="332" t="str">
        <f>IF(W68&lt;&gt;"",ScoreTable!$C$18,"")</f>
        <v/>
      </c>
      <c r="CM68" s="332" t="str">
        <f>IF(X68&lt;&gt;"",ScoreTable!$B$19,"")</f>
        <v/>
      </c>
      <c r="CN68" s="332" t="str">
        <f>IF(Y68&lt;&gt;"",ScoreTable!$C$19,"")</f>
        <v/>
      </c>
      <c r="CO68" s="332" t="str">
        <f>IF(Z68&lt;&gt;"",ScoreTable!$B$20,"")</f>
        <v/>
      </c>
      <c r="CP68" s="332" t="str">
        <f>IF(AA68&lt;&gt;"",ScoreTable!$C$20,"")</f>
        <v/>
      </c>
      <c r="CQ68" s="332" t="str">
        <f>IF(AB68&lt;&gt;"",ScoreTable!$B$21,"")</f>
        <v/>
      </c>
      <c r="CR68" s="332" t="str">
        <f>IF(AC68&lt;&gt;"",ScoreTable!$C$21,"")</f>
        <v/>
      </c>
      <c r="CS68" s="332" t="str">
        <f>IF(AD68&lt;&gt;"",ScoreTable!$B$22,"")</f>
        <v/>
      </c>
      <c r="CT68" s="332" t="str">
        <f>IF(AE68&lt;&gt;"",ScoreTable!$C$22,"")</f>
        <v/>
      </c>
      <c r="CU68" s="332" t="str">
        <f>IF(AF68&lt;&gt;"",ScoreTable!$B$23,"")</f>
        <v/>
      </c>
      <c r="CV68" s="332" t="str">
        <f>IF(AG68&lt;&gt;"",ScoreTable!$C$23,"")</f>
        <v/>
      </c>
      <c r="CW68" s="332" t="str">
        <f>IF(AH68&lt;&gt;"",ScoreTable!$B$24,"")</f>
        <v/>
      </c>
      <c r="CX68" s="332" t="str">
        <f>IF(AI68&lt;&gt;"",ScoreTable!$C$24,"")</f>
        <v/>
      </c>
      <c r="CY68" s="332" t="str">
        <f>IF(AJ68&lt;&gt;"",ScoreTable!$B$25,"")</f>
        <v/>
      </c>
      <c r="CZ68" s="332" t="str">
        <f>IF(AK68&lt;&gt;"",ScoreTable!$C$25,"")</f>
        <v/>
      </c>
      <c r="DA68" s="332" t="str">
        <f>IF(AL68&lt;&gt;"",ScoreTable!$B$26,"")</f>
        <v/>
      </c>
      <c r="DB68" s="332" t="str">
        <f>IF(AM68&lt;&gt;"",ScoreTable!$C$26,"")</f>
        <v/>
      </c>
      <c r="DC68" s="332" t="str">
        <f>IF(AN68&lt;&gt;"",ScoreTable!$B$27,"")</f>
        <v/>
      </c>
      <c r="DD68" s="332" t="str">
        <f>IF(AO68&lt;&gt;"",ScoreTable!$C$27,"")</f>
        <v/>
      </c>
      <c r="DE68" s="332" t="str">
        <f>IF(AP68&lt;&gt;"",ScoreTable!$B$28,"")</f>
        <v/>
      </c>
      <c r="DF68" s="332" t="str">
        <f>IF(AQ68&lt;&gt;"",ScoreTable!$C$28,"")</f>
        <v/>
      </c>
      <c r="DG68" s="332" t="str">
        <f>IF(AR68&lt;&gt;"",ScoreTable!$B$29,"")</f>
        <v/>
      </c>
      <c r="DH68" s="332" t="str">
        <f>IF(AS68&lt;&gt;"",ScoreTable!$C$29,"")</f>
        <v/>
      </c>
      <c r="DI68" s="332" t="str">
        <f>IF(AT68&lt;&gt;"",ScoreTable!$B$30,"")</f>
        <v/>
      </c>
      <c r="DJ68" s="332" t="str">
        <f>IF(AU68&lt;&gt;"",ScoreTable!$C$30,"")</f>
        <v/>
      </c>
      <c r="DK68" s="332" t="str">
        <f>IF(AV68&lt;&gt;"",ScoreTable!$B$31,"")</f>
        <v/>
      </c>
      <c r="DL68" s="332" t="str">
        <f>IF(AW68&lt;&gt;"",ScoreTable!$C$31,"")</f>
        <v/>
      </c>
      <c r="DM68" s="332" t="str">
        <f>IF(AX68&lt;&gt;"",ScoreTable!$B$32,"")</f>
        <v/>
      </c>
      <c r="DN68" s="346" t="str">
        <f>IF(AY68&lt;&gt;"",ScoreTable!$C$32,"")</f>
        <v/>
      </c>
      <c r="DO68" s="338" t="str">
        <f>IF(AZ68&lt;&gt;"",ScoreTable!$B$34,"")</f>
        <v/>
      </c>
      <c r="DP68" s="332" t="str">
        <f>IF(BA68&lt;&gt;"",ScoreTable!$C$34,"")</f>
        <v/>
      </c>
      <c r="DQ68" s="332" t="str">
        <f>IF(BB68&lt;&gt;"",ScoreTable!$B$35,"")</f>
        <v/>
      </c>
      <c r="DR68" s="339" t="str">
        <f>IF(BC68&lt;&gt;"",ScoreTable!$C$35,"")</f>
        <v/>
      </c>
      <c r="DS68" s="338" t="str">
        <f>IF(BD68&lt;&gt;"",ScoreTable!$B$37,"")</f>
        <v/>
      </c>
      <c r="DT68" s="332" t="str">
        <f>IF(BE68&lt;&gt;"",ScoreTable!$C$37,"")</f>
        <v/>
      </c>
      <c r="DU68" s="332" t="str">
        <f>IF(BF68&lt;&gt;"",ScoreTable!$B$38,"")</f>
        <v/>
      </c>
      <c r="DV68" s="332" t="str">
        <f>IF(BG68&lt;&gt;"",ScoreTable!$C$38,"")</f>
        <v/>
      </c>
      <c r="DW68" s="332" t="str">
        <f>IF(BH68&lt;&gt;"",ScoreTable!$B$39,"")</f>
        <v/>
      </c>
      <c r="DX68" s="339" t="str">
        <f>IF(BI68&lt;&gt;"",ScoreTable!$C$39,"")</f>
        <v/>
      </c>
      <c r="DY68" s="338" t="str">
        <f>IF(BJ68&lt;&gt;"",ScoreTable!$B$3,"")</f>
        <v/>
      </c>
      <c r="DZ68" s="332" t="str">
        <f>IF(BK68&lt;&gt;"",ScoreTable!$C$3,"")</f>
        <v/>
      </c>
      <c r="EA68" s="332" t="str">
        <f>IF(BL68&lt;&gt;"",ScoreTable!$B$4,"")</f>
        <v/>
      </c>
      <c r="EB68" s="332" t="str">
        <f>IF(BM68&lt;&gt;"",ScoreTable!$C$4,"")</f>
        <v/>
      </c>
      <c r="EC68" s="332" t="str">
        <f>IF(BN68&lt;&gt;"",ScoreTable!$B$5,"")</f>
        <v/>
      </c>
      <c r="ED68" s="332" t="str">
        <f>IF(BO68&lt;&gt;"",ScoreTable!$C$5,"")</f>
        <v/>
      </c>
      <c r="EE68" s="332" t="str">
        <f>IF(BP68&lt;&gt;"",ScoreTable!$B$6,"")</f>
        <v/>
      </c>
      <c r="EF68" s="339" t="str">
        <f>IF(BQ68&lt;&gt;"",ScoreTable!$C$6,"")</f>
        <v/>
      </c>
      <c r="EG68" s="353" t="str">
        <f t="shared" si="28"/>
        <v/>
      </c>
    </row>
    <row r="69" spans="1:137" x14ac:dyDescent="0.2">
      <c r="A69">
        <v>65</v>
      </c>
      <c r="B69" s="328"/>
      <c r="C69" s="336">
        <f>Section4.c!C64</f>
        <v>0</v>
      </c>
      <c r="D69" s="338"/>
      <c r="E69" s="332"/>
      <c r="F69" s="332"/>
      <c r="G69" s="332"/>
      <c r="H69" s="332"/>
      <c r="I69" s="339"/>
      <c r="J69" s="338"/>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9"/>
      <c r="AZ69" s="338"/>
      <c r="BA69" s="332"/>
      <c r="BB69" s="332"/>
      <c r="BC69" s="346"/>
      <c r="BD69" s="338"/>
      <c r="BE69" s="332"/>
      <c r="BF69" s="332"/>
      <c r="BG69" s="332"/>
      <c r="BH69" s="332"/>
      <c r="BI69" s="339"/>
      <c r="BJ69" s="337"/>
      <c r="BK69" s="332"/>
      <c r="BL69" s="332"/>
      <c r="BM69" s="332"/>
      <c r="BN69" s="332"/>
      <c r="BO69" s="332"/>
      <c r="BP69" s="332"/>
      <c r="BQ69" s="339"/>
      <c r="BR69" s="372"/>
      <c r="BS69" s="338" t="str">
        <f>IF(D69&lt;&gt;"",ScoreTable!$B$8,"")</f>
        <v/>
      </c>
      <c r="BT69" s="332" t="str">
        <f>IF(E69&lt;&gt;"",ScoreTable!$C$8,"")</f>
        <v/>
      </c>
      <c r="BU69" s="337" t="str">
        <f>IF(F69&lt;&gt;"",ScoreTable!B73,"")</f>
        <v/>
      </c>
      <c r="BV69" s="332" t="str">
        <f>IF(G69&lt;&gt;"",ScoreTable!C73,"")</f>
        <v/>
      </c>
      <c r="BW69" s="337" t="str">
        <f>IF(H69&lt;&gt;"",ScoreTable!B74,"")</f>
        <v/>
      </c>
      <c r="BX69" s="339" t="str">
        <f>IF(I69&lt;&gt;"",ScoreTable!$C$10,"")</f>
        <v/>
      </c>
      <c r="BY69" s="338" t="str">
        <f>IF(J69&lt;&gt;"",ScoreTable!$B$12,"")</f>
        <v/>
      </c>
      <c r="BZ69" s="332" t="str">
        <f>IF(K69&lt;&gt;"",ScoreTable!$C$12,"")</f>
        <v/>
      </c>
      <c r="CA69" s="332" t="str">
        <f>IF(L69&lt;&gt;"",ScoreTable!$B$13,"")</f>
        <v/>
      </c>
      <c r="CB69" s="332" t="str">
        <f>IF(M69&lt;&gt;"",ScoreTable!$C$13,"")</f>
        <v/>
      </c>
      <c r="CC69" s="332" t="str">
        <f>IF(N69&lt;&gt;"",ScoreTable!$B$14,"")</f>
        <v/>
      </c>
      <c r="CD69" s="332" t="str">
        <f>IF(O69&lt;&gt;"",ScoreTable!$C$14,"")</f>
        <v/>
      </c>
      <c r="CE69" s="332" t="str">
        <f>IF(P69&lt;&gt;"",ScoreTable!$B$15,"")</f>
        <v/>
      </c>
      <c r="CF69" s="332" t="str">
        <f>IF(Q69&lt;&gt;"",ScoreTable!$C$15,"")</f>
        <v/>
      </c>
      <c r="CG69" s="332" t="str">
        <f>IF(R69&lt;&gt;"",ScoreTable!$B$16,"")</f>
        <v/>
      </c>
      <c r="CH69" s="332" t="str">
        <f>IF(S69&lt;&gt;"",ScoreTable!$C$16,"")</f>
        <v/>
      </c>
      <c r="CI69" s="332" t="str">
        <f>IF(T69&lt;&gt;"",ScoreTable!$B$17,"")</f>
        <v/>
      </c>
      <c r="CJ69" s="332" t="str">
        <f>IF(U69&lt;&gt;"",ScoreTable!$C$17,"")</f>
        <v/>
      </c>
      <c r="CK69" s="332" t="str">
        <f>IF(V69&lt;&gt;"",ScoreTable!$B$18,"")</f>
        <v/>
      </c>
      <c r="CL69" s="332" t="str">
        <f>IF(W69&lt;&gt;"",ScoreTable!$C$18,"")</f>
        <v/>
      </c>
      <c r="CM69" s="332" t="str">
        <f>IF(X69&lt;&gt;"",ScoreTable!$B$19,"")</f>
        <v/>
      </c>
      <c r="CN69" s="332" t="str">
        <f>IF(Y69&lt;&gt;"",ScoreTable!$C$19,"")</f>
        <v/>
      </c>
      <c r="CO69" s="332" t="str">
        <f>IF(Z69&lt;&gt;"",ScoreTable!$B$20,"")</f>
        <v/>
      </c>
      <c r="CP69" s="332" t="str">
        <f>IF(AA69&lt;&gt;"",ScoreTable!$C$20,"")</f>
        <v/>
      </c>
      <c r="CQ69" s="332" t="str">
        <f>IF(AB69&lt;&gt;"",ScoreTable!$B$21,"")</f>
        <v/>
      </c>
      <c r="CR69" s="332" t="str">
        <f>IF(AC69&lt;&gt;"",ScoreTable!$C$21,"")</f>
        <v/>
      </c>
      <c r="CS69" s="332" t="str">
        <f>IF(AD69&lt;&gt;"",ScoreTable!$B$22,"")</f>
        <v/>
      </c>
      <c r="CT69" s="332" t="str">
        <f>IF(AE69&lt;&gt;"",ScoreTable!$C$22,"")</f>
        <v/>
      </c>
      <c r="CU69" s="332" t="str">
        <f>IF(AF69&lt;&gt;"",ScoreTable!$B$23,"")</f>
        <v/>
      </c>
      <c r="CV69" s="332" t="str">
        <f>IF(AG69&lt;&gt;"",ScoreTable!$C$23,"")</f>
        <v/>
      </c>
      <c r="CW69" s="332" t="str">
        <f>IF(AH69&lt;&gt;"",ScoreTable!$B$24,"")</f>
        <v/>
      </c>
      <c r="CX69" s="332" t="str">
        <f>IF(AI69&lt;&gt;"",ScoreTable!$C$24,"")</f>
        <v/>
      </c>
      <c r="CY69" s="332" t="str">
        <f>IF(AJ69&lt;&gt;"",ScoreTable!$B$25,"")</f>
        <v/>
      </c>
      <c r="CZ69" s="332" t="str">
        <f>IF(AK69&lt;&gt;"",ScoreTable!$C$25,"")</f>
        <v/>
      </c>
      <c r="DA69" s="332" t="str">
        <f>IF(AL69&lt;&gt;"",ScoreTable!$B$26,"")</f>
        <v/>
      </c>
      <c r="DB69" s="332" t="str">
        <f>IF(AM69&lt;&gt;"",ScoreTable!$C$26,"")</f>
        <v/>
      </c>
      <c r="DC69" s="332" t="str">
        <f>IF(AN69&lt;&gt;"",ScoreTable!$B$27,"")</f>
        <v/>
      </c>
      <c r="DD69" s="332" t="str">
        <f>IF(AO69&lt;&gt;"",ScoreTable!$C$27,"")</f>
        <v/>
      </c>
      <c r="DE69" s="332" t="str">
        <f>IF(AP69&lt;&gt;"",ScoreTable!$B$28,"")</f>
        <v/>
      </c>
      <c r="DF69" s="332" t="str">
        <f>IF(AQ69&lt;&gt;"",ScoreTable!$C$28,"")</f>
        <v/>
      </c>
      <c r="DG69" s="332" t="str">
        <f>IF(AR69&lt;&gt;"",ScoreTable!$B$29,"")</f>
        <v/>
      </c>
      <c r="DH69" s="332" t="str">
        <f>IF(AS69&lt;&gt;"",ScoreTable!$C$29,"")</f>
        <v/>
      </c>
      <c r="DI69" s="332" t="str">
        <f>IF(AT69&lt;&gt;"",ScoreTable!$B$30,"")</f>
        <v/>
      </c>
      <c r="DJ69" s="332" t="str">
        <f>IF(AU69&lt;&gt;"",ScoreTable!$C$30,"")</f>
        <v/>
      </c>
      <c r="DK69" s="332" t="str">
        <f>IF(AV69&lt;&gt;"",ScoreTable!$B$31,"")</f>
        <v/>
      </c>
      <c r="DL69" s="332" t="str">
        <f>IF(AW69&lt;&gt;"",ScoreTable!$C$31,"")</f>
        <v/>
      </c>
      <c r="DM69" s="332" t="str">
        <f>IF(AX69&lt;&gt;"",ScoreTable!$B$32,"")</f>
        <v/>
      </c>
      <c r="DN69" s="346" t="str">
        <f>IF(AY69&lt;&gt;"",ScoreTable!$C$32,"")</f>
        <v/>
      </c>
      <c r="DO69" s="338" t="str">
        <f>IF(AZ69&lt;&gt;"",ScoreTable!$B$34,"")</f>
        <v/>
      </c>
      <c r="DP69" s="332" t="str">
        <f>IF(BA69&lt;&gt;"",ScoreTable!$C$34,"")</f>
        <v/>
      </c>
      <c r="DQ69" s="332" t="str">
        <f>IF(BB69&lt;&gt;"",ScoreTable!$B$35,"")</f>
        <v/>
      </c>
      <c r="DR69" s="339" t="str">
        <f>IF(BC69&lt;&gt;"",ScoreTable!$C$35,"")</f>
        <v/>
      </c>
      <c r="DS69" s="338" t="str">
        <f>IF(BD69&lt;&gt;"",ScoreTable!$B$37,"")</f>
        <v/>
      </c>
      <c r="DT69" s="332" t="str">
        <f>IF(BE69&lt;&gt;"",ScoreTable!$C$37,"")</f>
        <v/>
      </c>
      <c r="DU69" s="332" t="str">
        <f>IF(BF69&lt;&gt;"",ScoreTable!$B$38,"")</f>
        <v/>
      </c>
      <c r="DV69" s="332" t="str">
        <f>IF(BG69&lt;&gt;"",ScoreTable!$C$38,"")</f>
        <v/>
      </c>
      <c r="DW69" s="332" t="str">
        <f>IF(BH69&lt;&gt;"",ScoreTable!$B$39,"")</f>
        <v/>
      </c>
      <c r="DX69" s="339" t="str">
        <f>IF(BI69&lt;&gt;"",ScoreTable!$C$39,"")</f>
        <v/>
      </c>
      <c r="DY69" s="338" t="str">
        <f>IF(BJ69&lt;&gt;"",ScoreTable!$B$3,"")</f>
        <v/>
      </c>
      <c r="DZ69" s="332" t="str">
        <f>IF(BK69&lt;&gt;"",ScoreTable!$C$3,"")</f>
        <v/>
      </c>
      <c r="EA69" s="332" t="str">
        <f>IF(BL69&lt;&gt;"",ScoreTable!$B$4,"")</f>
        <v/>
      </c>
      <c r="EB69" s="332" t="str">
        <f>IF(BM69&lt;&gt;"",ScoreTable!$C$4,"")</f>
        <v/>
      </c>
      <c r="EC69" s="332" t="str">
        <f>IF(BN69&lt;&gt;"",ScoreTable!$B$5,"")</f>
        <v/>
      </c>
      <c r="ED69" s="332" t="str">
        <f>IF(BO69&lt;&gt;"",ScoreTable!$C$5,"")</f>
        <v/>
      </c>
      <c r="EE69" s="332" t="str">
        <f>IF(BP69&lt;&gt;"",ScoreTable!$B$6,"")</f>
        <v/>
      </c>
      <c r="EF69" s="339" t="str">
        <f>IF(BQ69&lt;&gt;"",ScoreTable!$C$6,"")</f>
        <v/>
      </c>
      <c r="EG69" s="353" t="str">
        <f t="shared" si="28"/>
        <v/>
      </c>
    </row>
    <row r="70" spans="1:137" x14ac:dyDescent="0.2">
      <c r="A70">
        <v>66</v>
      </c>
      <c r="B70" s="328"/>
      <c r="C70" s="336">
        <f>Section4.c!C65</f>
        <v>0</v>
      </c>
      <c r="D70" s="338"/>
      <c r="E70" s="332"/>
      <c r="F70" s="332"/>
      <c r="G70" s="332"/>
      <c r="H70" s="332"/>
      <c r="I70" s="339"/>
      <c r="J70" s="338"/>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2"/>
      <c r="AU70" s="332"/>
      <c r="AV70" s="332"/>
      <c r="AW70" s="332"/>
      <c r="AX70" s="332"/>
      <c r="AY70" s="339"/>
      <c r="AZ70" s="338"/>
      <c r="BA70" s="332"/>
      <c r="BB70" s="332"/>
      <c r="BC70" s="346"/>
      <c r="BD70" s="338"/>
      <c r="BE70" s="332"/>
      <c r="BF70" s="332"/>
      <c r="BG70" s="332"/>
      <c r="BH70" s="332"/>
      <c r="BI70" s="339"/>
      <c r="BJ70" s="337"/>
      <c r="BK70" s="332"/>
      <c r="BL70" s="332"/>
      <c r="BM70" s="332"/>
      <c r="BN70" s="332"/>
      <c r="BO70" s="332"/>
      <c r="BP70" s="332"/>
      <c r="BQ70" s="339"/>
      <c r="BR70" s="372"/>
      <c r="BS70" s="338" t="str">
        <f>IF(D70&lt;&gt;"",ScoreTable!$B$8,"")</f>
        <v/>
      </c>
      <c r="BT70" s="332" t="str">
        <f>IF(E70&lt;&gt;"",ScoreTable!$C$8,"")</f>
        <v/>
      </c>
      <c r="BU70" s="337" t="str">
        <f>IF(F70&lt;&gt;"",ScoreTable!B74,"")</f>
        <v/>
      </c>
      <c r="BV70" s="332" t="str">
        <f>IF(G70&lt;&gt;"",ScoreTable!C74,"")</f>
        <v/>
      </c>
      <c r="BW70" s="337" t="str">
        <f>IF(H70&lt;&gt;"",ScoreTable!B75,"")</f>
        <v/>
      </c>
      <c r="BX70" s="339" t="str">
        <f>IF(I70&lt;&gt;"",ScoreTable!$C$10,"")</f>
        <v/>
      </c>
      <c r="BY70" s="338" t="str">
        <f>IF(J70&lt;&gt;"",ScoreTable!$B$12,"")</f>
        <v/>
      </c>
      <c r="BZ70" s="332" t="str">
        <f>IF(K70&lt;&gt;"",ScoreTable!$C$12,"")</f>
        <v/>
      </c>
      <c r="CA70" s="332" t="str">
        <f>IF(L70&lt;&gt;"",ScoreTable!$B$13,"")</f>
        <v/>
      </c>
      <c r="CB70" s="332" t="str">
        <f>IF(M70&lt;&gt;"",ScoreTable!$C$13,"")</f>
        <v/>
      </c>
      <c r="CC70" s="332" t="str">
        <f>IF(N70&lt;&gt;"",ScoreTable!$B$14,"")</f>
        <v/>
      </c>
      <c r="CD70" s="332" t="str">
        <f>IF(O70&lt;&gt;"",ScoreTable!$C$14,"")</f>
        <v/>
      </c>
      <c r="CE70" s="332" t="str">
        <f>IF(P70&lt;&gt;"",ScoreTable!$B$15,"")</f>
        <v/>
      </c>
      <c r="CF70" s="332" t="str">
        <f>IF(Q70&lt;&gt;"",ScoreTable!$C$15,"")</f>
        <v/>
      </c>
      <c r="CG70" s="332" t="str">
        <f>IF(R70&lt;&gt;"",ScoreTable!$B$16,"")</f>
        <v/>
      </c>
      <c r="CH70" s="332" t="str">
        <f>IF(S70&lt;&gt;"",ScoreTable!$C$16,"")</f>
        <v/>
      </c>
      <c r="CI70" s="332" t="str">
        <f>IF(T70&lt;&gt;"",ScoreTable!$B$17,"")</f>
        <v/>
      </c>
      <c r="CJ70" s="332" t="str">
        <f>IF(U70&lt;&gt;"",ScoreTable!$C$17,"")</f>
        <v/>
      </c>
      <c r="CK70" s="332" t="str">
        <f>IF(V70&lt;&gt;"",ScoreTable!$B$18,"")</f>
        <v/>
      </c>
      <c r="CL70" s="332" t="str">
        <f>IF(W70&lt;&gt;"",ScoreTable!$C$18,"")</f>
        <v/>
      </c>
      <c r="CM70" s="332" t="str">
        <f>IF(X70&lt;&gt;"",ScoreTable!$B$19,"")</f>
        <v/>
      </c>
      <c r="CN70" s="332" t="str">
        <f>IF(Y70&lt;&gt;"",ScoreTable!$C$19,"")</f>
        <v/>
      </c>
      <c r="CO70" s="332" t="str">
        <f>IF(Z70&lt;&gt;"",ScoreTable!$B$20,"")</f>
        <v/>
      </c>
      <c r="CP70" s="332" t="str">
        <f>IF(AA70&lt;&gt;"",ScoreTable!$C$20,"")</f>
        <v/>
      </c>
      <c r="CQ70" s="332" t="str">
        <f>IF(AB70&lt;&gt;"",ScoreTable!$B$21,"")</f>
        <v/>
      </c>
      <c r="CR70" s="332" t="str">
        <f>IF(AC70&lt;&gt;"",ScoreTable!$C$21,"")</f>
        <v/>
      </c>
      <c r="CS70" s="332" t="str">
        <f>IF(AD70&lt;&gt;"",ScoreTable!$B$22,"")</f>
        <v/>
      </c>
      <c r="CT70" s="332" t="str">
        <f>IF(AE70&lt;&gt;"",ScoreTable!$C$22,"")</f>
        <v/>
      </c>
      <c r="CU70" s="332" t="str">
        <f>IF(AF70&lt;&gt;"",ScoreTable!$B$23,"")</f>
        <v/>
      </c>
      <c r="CV70" s="332" t="str">
        <f>IF(AG70&lt;&gt;"",ScoreTable!$C$23,"")</f>
        <v/>
      </c>
      <c r="CW70" s="332" t="str">
        <f>IF(AH70&lt;&gt;"",ScoreTable!$B$24,"")</f>
        <v/>
      </c>
      <c r="CX70" s="332" t="str">
        <f>IF(AI70&lt;&gt;"",ScoreTable!$C$24,"")</f>
        <v/>
      </c>
      <c r="CY70" s="332" t="str">
        <f>IF(AJ70&lt;&gt;"",ScoreTable!$B$25,"")</f>
        <v/>
      </c>
      <c r="CZ70" s="332" t="str">
        <f>IF(AK70&lt;&gt;"",ScoreTable!$C$25,"")</f>
        <v/>
      </c>
      <c r="DA70" s="332" t="str">
        <f>IF(AL70&lt;&gt;"",ScoreTable!$B$26,"")</f>
        <v/>
      </c>
      <c r="DB70" s="332" t="str">
        <f>IF(AM70&lt;&gt;"",ScoreTable!$C$26,"")</f>
        <v/>
      </c>
      <c r="DC70" s="332" t="str">
        <f>IF(AN70&lt;&gt;"",ScoreTable!$B$27,"")</f>
        <v/>
      </c>
      <c r="DD70" s="332" t="str">
        <f>IF(AO70&lt;&gt;"",ScoreTable!$C$27,"")</f>
        <v/>
      </c>
      <c r="DE70" s="332" t="str">
        <f>IF(AP70&lt;&gt;"",ScoreTable!$B$28,"")</f>
        <v/>
      </c>
      <c r="DF70" s="332" t="str">
        <f>IF(AQ70&lt;&gt;"",ScoreTable!$C$28,"")</f>
        <v/>
      </c>
      <c r="DG70" s="332" t="str">
        <f>IF(AR70&lt;&gt;"",ScoreTable!$B$29,"")</f>
        <v/>
      </c>
      <c r="DH70" s="332" t="str">
        <f>IF(AS70&lt;&gt;"",ScoreTable!$C$29,"")</f>
        <v/>
      </c>
      <c r="DI70" s="332" t="str">
        <f>IF(AT70&lt;&gt;"",ScoreTable!$B$30,"")</f>
        <v/>
      </c>
      <c r="DJ70" s="332" t="str">
        <f>IF(AU70&lt;&gt;"",ScoreTable!$C$30,"")</f>
        <v/>
      </c>
      <c r="DK70" s="332" t="str">
        <f>IF(AV70&lt;&gt;"",ScoreTable!$B$31,"")</f>
        <v/>
      </c>
      <c r="DL70" s="332" t="str">
        <f>IF(AW70&lt;&gt;"",ScoreTable!$C$31,"")</f>
        <v/>
      </c>
      <c r="DM70" s="332" t="str">
        <f>IF(AX70&lt;&gt;"",ScoreTable!$B$32,"")</f>
        <v/>
      </c>
      <c r="DN70" s="346" t="str">
        <f>IF(AY70&lt;&gt;"",ScoreTable!$C$32,"")</f>
        <v/>
      </c>
      <c r="DO70" s="338" t="str">
        <f>IF(AZ70&lt;&gt;"",ScoreTable!$B$34,"")</f>
        <v/>
      </c>
      <c r="DP70" s="332" t="str">
        <f>IF(BA70&lt;&gt;"",ScoreTable!$C$34,"")</f>
        <v/>
      </c>
      <c r="DQ70" s="332" t="str">
        <f>IF(BB70&lt;&gt;"",ScoreTable!$B$35,"")</f>
        <v/>
      </c>
      <c r="DR70" s="339" t="str">
        <f>IF(BC70&lt;&gt;"",ScoreTable!$C$35,"")</f>
        <v/>
      </c>
      <c r="DS70" s="338" t="str">
        <f>IF(BD70&lt;&gt;"",ScoreTable!$B$37,"")</f>
        <v/>
      </c>
      <c r="DT70" s="332" t="str">
        <f>IF(BE70&lt;&gt;"",ScoreTable!$C$37,"")</f>
        <v/>
      </c>
      <c r="DU70" s="332" t="str">
        <f>IF(BF70&lt;&gt;"",ScoreTable!$B$38,"")</f>
        <v/>
      </c>
      <c r="DV70" s="332" t="str">
        <f>IF(BG70&lt;&gt;"",ScoreTable!$C$38,"")</f>
        <v/>
      </c>
      <c r="DW70" s="332" t="str">
        <f>IF(BH70&lt;&gt;"",ScoreTable!$B$39,"")</f>
        <v/>
      </c>
      <c r="DX70" s="339" t="str">
        <f>IF(BI70&lt;&gt;"",ScoreTable!$C$39,"")</f>
        <v/>
      </c>
      <c r="DY70" s="338" t="str">
        <f>IF(BJ70&lt;&gt;"",ScoreTable!$B$3,"")</f>
        <v/>
      </c>
      <c r="DZ70" s="332" t="str">
        <f>IF(BK70&lt;&gt;"",ScoreTable!$C$3,"")</f>
        <v/>
      </c>
      <c r="EA70" s="332" t="str">
        <f>IF(BL70&lt;&gt;"",ScoreTable!$B$4,"")</f>
        <v/>
      </c>
      <c r="EB70" s="332" t="str">
        <f>IF(BM70&lt;&gt;"",ScoreTable!$C$4,"")</f>
        <v/>
      </c>
      <c r="EC70" s="332" t="str">
        <f>IF(BN70&lt;&gt;"",ScoreTable!$B$5,"")</f>
        <v/>
      </c>
      <c r="ED70" s="332" t="str">
        <f>IF(BO70&lt;&gt;"",ScoreTable!$C$5,"")</f>
        <v/>
      </c>
      <c r="EE70" s="332" t="str">
        <f>IF(BP70&lt;&gt;"",ScoreTable!$B$6,"")</f>
        <v/>
      </c>
      <c r="EF70" s="339" t="str">
        <f>IF(BQ70&lt;&gt;"",ScoreTable!$C$6,"")</f>
        <v/>
      </c>
      <c r="EG70" s="353" t="str">
        <f t="shared" ref="EG70:EG79" si="29">IF(ISERROR(AVERAGE(BS70:EF70)),"",AVERAGE(BS70:EF70))</f>
        <v/>
      </c>
    </row>
    <row r="71" spans="1:137" x14ac:dyDescent="0.2">
      <c r="A71">
        <v>67</v>
      </c>
      <c r="B71" s="328"/>
      <c r="C71" s="336">
        <f>Section4.c!C66</f>
        <v>0</v>
      </c>
      <c r="D71" s="338"/>
      <c r="E71" s="332"/>
      <c r="F71" s="332"/>
      <c r="G71" s="332"/>
      <c r="H71" s="332"/>
      <c r="I71" s="339"/>
      <c r="J71" s="338"/>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9"/>
      <c r="AZ71" s="338"/>
      <c r="BA71" s="332"/>
      <c r="BB71" s="332"/>
      <c r="BC71" s="346"/>
      <c r="BD71" s="338"/>
      <c r="BE71" s="332"/>
      <c r="BF71" s="332"/>
      <c r="BG71" s="332"/>
      <c r="BH71" s="332"/>
      <c r="BI71" s="339"/>
      <c r="BJ71" s="337"/>
      <c r="BK71" s="332"/>
      <c r="BL71" s="332"/>
      <c r="BM71" s="332"/>
      <c r="BN71" s="332"/>
      <c r="BO71" s="332"/>
      <c r="BP71" s="332"/>
      <c r="BQ71" s="339"/>
      <c r="BR71" s="372"/>
      <c r="BS71" s="338" t="str">
        <f>IF(D71&lt;&gt;"",ScoreTable!$B$8,"")</f>
        <v/>
      </c>
      <c r="BT71" s="332" t="str">
        <f>IF(E71&lt;&gt;"",ScoreTable!$C$8,"")</f>
        <v/>
      </c>
      <c r="BU71" s="337" t="str">
        <f>IF(F71&lt;&gt;"",ScoreTable!B75,"")</f>
        <v/>
      </c>
      <c r="BV71" s="332" t="str">
        <f>IF(G71&lt;&gt;"",ScoreTable!C75,"")</f>
        <v/>
      </c>
      <c r="BW71" s="337" t="str">
        <f>IF(H71&lt;&gt;"",ScoreTable!B76,"")</f>
        <v/>
      </c>
      <c r="BX71" s="339" t="str">
        <f>IF(I71&lt;&gt;"",ScoreTable!$C$10,"")</f>
        <v/>
      </c>
      <c r="BY71" s="338" t="str">
        <f>IF(J71&lt;&gt;"",ScoreTable!$B$12,"")</f>
        <v/>
      </c>
      <c r="BZ71" s="332" t="str">
        <f>IF(K71&lt;&gt;"",ScoreTable!$C$12,"")</f>
        <v/>
      </c>
      <c r="CA71" s="332" t="str">
        <f>IF(L71&lt;&gt;"",ScoreTable!$B$13,"")</f>
        <v/>
      </c>
      <c r="CB71" s="332" t="str">
        <f>IF(M71&lt;&gt;"",ScoreTable!$C$13,"")</f>
        <v/>
      </c>
      <c r="CC71" s="332" t="str">
        <f>IF(N71&lt;&gt;"",ScoreTable!$B$14,"")</f>
        <v/>
      </c>
      <c r="CD71" s="332" t="str">
        <f>IF(O71&lt;&gt;"",ScoreTable!$C$14,"")</f>
        <v/>
      </c>
      <c r="CE71" s="332" t="str">
        <f>IF(P71&lt;&gt;"",ScoreTable!$B$15,"")</f>
        <v/>
      </c>
      <c r="CF71" s="332" t="str">
        <f>IF(Q71&lt;&gt;"",ScoreTable!$C$15,"")</f>
        <v/>
      </c>
      <c r="CG71" s="332" t="str">
        <f>IF(R71&lt;&gt;"",ScoreTable!$B$16,"")</f>
        <v/>
      </c>
      <c r="CH71" s="332" t="str">
        <f>IF(S71&lt;&gt;"",ScoreTable!$C$16,"")</f>
        <v/>
      </c>
      <c r="CI71" s="332" t="str">
        <f>IF(T71&lt;&gt;"",ScoreTable!$B$17,"")</f>
        <v/>
      </c>
      <c r="CJ71" s="332" t="str">
        <f>IF(U71&lt;&gt;"",ScoreTable!$C$17,"")</f>
        <v/>
      </c>
      <c r="CK71" s="332" t="str">
        <f>IF(V71&lt;&gt;"",ScoreTable!$B$18,"")</f>
        <v/>
      </c>
      <c r="CL71" s="332" t="str">
        <f>IF(W71&lt;&gt;"",ScoreTable!$C$18,"")</f>
        <v/>
      </c>
      <c r="CM71" s="332" t="str">
        <f>IF(X71&lt;&gt;"",ScoreTable!$B$19,"")</f>
        <v/>
      </c>
      <c r="CN71" s="332" t="str">
        <f>IF(Y71&lt;&gt;"",ScoreTable!$C$19,"")</f>
        <v/>
      </c>
      <c r="CO71" s="332" t="str">
        <f>IF(Z71&lt;&gt;"",ScoreTable!$B$20,"")</f>
        <v/>
      </c>
      <c r="CP71" s="332" t="str">
        <f>IF(AA71&lt;&gt;"",ScoreTable!$C$20,"")</f>
        <v/>
      </c>
      <c r="CQ71" s="332" t="str">
        <f>IF(AB71&lt;&gt;"",ScoreTable!$B$21,"")</f>
        <v/>
      </c>
      <c r="CR71" s="332" t="str">
        <f>IF(AC71&lt;&gt;"",ScoreTable!$C$21,"")</f>
        <v/>
      </c>
      <c r="CS71" s="332" t="str">
        <f>IF(AD71&lt;&gt;"",ScoreTable!$B$22,"")</f>
        <v/>
      </c>
      <c r="CT71" s="332" t="str">
        <f>IF(AE71&lt;&gt;"",ScoreTable!$C$22,"")</f>
        <v/>
      </c>
      <c r="CU71" s="332" t="str">
        <f>IF(AF71&lt;&gt;"",ScoreTable!$B$23,"")</f>
        <v/>
      </c>
      <c r="CV71" s="332" t="str">
        <f>IF(AG71&lt;&gt;"",ScoreTable!$C$23,"")</f>
        <v/>
      </c>
      <c r="CW71" s="332" t="str">
        <f>IF(AH71&lt;&gt;"",ScoreTable!$B$24,"")</f>
        <v/>
      </c>
      <c r="CX71" s="332" t="str">
        <f>IF(AI71&lt;&gt;"",ScoreTable!$C$24,"")</f>
        <v/>
      </c>
      <c r="CY71" s="332" t="str">
        <f>IF(AJ71&lt;&gt;"",ScoreTable!$B$25,"")</f>
        <v/>
      </c>
      <c r="CZ71" s="332" t="str">
        <f>IF(AK71&lt;&gt;"",ScoreTable!$C$25,"")</f>
        <v/>
      </c>
      <c r="DA71" s="332" t="str">
        <f>IF(AL71&lt;&gt;"",ScoreTable!$B$26,"")</f>
        <v/>
      </c>
      <c r="DB71" s="332" t="str">
        <f>IF(AM71&lt;&gt;"",ScoreTable!$C$26,"")</f>
        <v/>
      </c>
      <c r="DC71" s="332" t="str">
        <f>IF(AN71&lt;&gt;"",ScoreTable!$B$27,"")</f>
        <v/>
      </c>
      <c r="DD71" s="332" t="str">
        <f>IF(AO71&lt;&gt;"",ScoreTable!$C$27,"")</f>
        <v/>
      </c>
      <c r="DE71" s="332" t="str">
        <f>IF(AP71&lt;&gt;"",ScoreTable!$B$28,"")</f>
        <v/>
      </c>
      <c r="DF71" s="332" t="str">
        <f>IF(AQ71&lt;&gt;"",ScoreTable!$C$28,"")</f>
        <v/>
      </c>
      <c r="DG71" s="332" t="str">
        <f>IF(AR71&lt;&gt;"",ScoreTable!$B$29,"")</f>
        <v/>
      </c>
      <c r="DH71" s="332" t="str">
        <f>IF(AS71&lt;&gt;"",ScoreTable!$C$29,"")</f>
        <v/>
      </c>
      <c r="DI71" s="332" t="str">
        <f>IF(AT71&lt;&gt;"",ScoreTable!$B$30,"")</f>
        <v/>
      </c>
      <c r="DJ71" s="332" t="str">
        <f>IF(AU71&lt;&gt;"",ScoreTable!$C$30,"")</f>
        <v/>
      </c>
      <c r="DK71" s="332" t="str">
        <f>IF(AV71&lt;&gt;"",ScoreTable!$B$31,"")</f>
        <v/>
      </c>
      <c r="DL71" s="332" t="str">
        <f>IF(AW71&lt;&gt;"",ScoreTable!$C$31,"")</f>
        <v/>
      </c>
      <c r="DM71" s="332" t="str">
        <f>IF(AX71&lt;&gt;"",ScoreTable!$B$32,"")</f>
        <v/>
      </c>
      <c r="DN71" s="346" t="str">
        <f>IF(AY71&lt;&gt;"",ScoreTable!$C$32,"")</f>
        <v/>
      </c>
      <c r="DO71" s="338" t="str">
        <f>IF(AZ71&lt;&gt;"",ScoreTable!$B$34,"")</f>
        <v/>
      </c>
      <c r="DP71" s="332" t="str">
        <f>IF(BA71&lt;&gt;"",ScoreTable!$C$34,"")</f>
        <v/>
      </c>
      <c r="DQ71" s="332" t="str">
        <f>IF(BB71&lt;&gt;"",ScoreTable!$B$35,"")</f>
        <v/>
      </c>
      <c r="DR71" s="339" t="str">
        <f>IF(BC71&lt;&gt;"",ScoreTable!$C$35,"")</f>
        <v/>
      </c>
      <c r="DS71" s="338" t="str">
        <f>IF(BD71&lt;&gt;"",ScoreTable!$B$37,"")</f>
        <v/>
      </c>
      <c r="DT71" s="332" t="str">
        <f>IF(BE71&lt;&gt;"",ScoreTable!$C$37,"")</f>
        <v/>
      </c>
      <c r="DU71" s="332" t="str">
        <f>IF(BF71&lt;&gt;"",ScoreTable!$B$38,"")</f>
        <v/>
      </c>
      <c r="DV71" s="332" t="str">
        <f>IF(BG71&lt;&gt;"",ScoreTable!$C$38,"")</f>
        <v/>
      </c>
      <c r="DW71" s="332" t="str">
        <f>IF(BH71&lt;&gt;"",ScoreTable!$B$39,"")</f>
        <v/>
      </c>
      <c r="DX71" s="339" t="str">
        <f>IF(BI71&lt;&gt;"",ScoreTable!$C$39,"")</f>
        <v/>
      </c>
      <c r="DY71" s="338" t="str">
        <f>IF(BJ71&lt;&gt;"",ScoreTable!$B$3,"")</f>
        <v/>
      </c>
      <c r="DZ71" s="332" t="str">
        <f>IF(BK71&lt;&gt;"",ScoreTable!$C$3,"")</f>
        <v/>
      </c>
      <c r="EA71" s="332" t="str">
        <f>IF(BL71&lt;&gt;"",ScoreTable!$B$4,"")</f>
        <v/>
      </c>
      <c r="EB71" s="332" t="str">
        <f>IF(BM71&lt;&gt;"",ScoreTable!$C$4,"")</f>
        <v/>
      </c>
      <c r="EC71" s="332" t="str">
        <f>IF(BN71&lt;&gt;"",ScoreTable!$B$5,"")</f>
        <v/>
      </c>
      <c r="ED71" s="332" t="str">
        <f>IF(BO71&lt;&gt;"",ScoreTable!$C$5,"")</f>
        <v/>
      </c>
      <c r="EE71" s="332" t="str">
        <f>IF(BP71&lt;&gt;"",ScoreTable!$B$6,"")</f>
        <v/>
      </c>
      <c r="EF71" s="339" t="str">
        <f>IF(BQ71&lt;&gt;"",ScoreTable!$C$6,"")</f>
        <v/>
      </c>
      <c r="EG71" s="353" t="str">
        <f t="shared" si="29"/>
        <v/>
      </c>
    </row>
    <row r="72" spans="1:137" x14ac:dyDescent="0.2">
      <c r="A72">
        <v>68</v>
      </c>
      <c r="B72" s="328"/>
      <c r="C72" s="336">
        <f>Section4.c!C67</f>
        <v>0</v>
      </c>
      <c r="D72" s="338"/>
      <c r="E72" s="332"/>
      <c r="F72" s="332"/>
      <c r="G72" s="332"/>
      <c r="H72" s="332"/>
      <c r="I72" s="339"/>
      <c r="J72" s="338"/>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9"/>
      <c r="AZ72" s="338"/>
      <c r="BA72" s="332"/>
      <c r="BB72" s="332"/>
      <c r="BC72" s="346"/>
      <c r="BD72" s="338"/>
      <c r="BE72" s="332"/>
      <c r="BF72" s="332"/>
      <c r="BG72" s="332"/>
      <c r="BH72" s="332"/>
      <c r="BI72" s="339"/>
      <c r="BJ72" s="337"/>
      <c r="BK72" s="332"/>
      <c r="BL72" s="332"/>
      <c r="BM72" s="332"/>
      <c r="BN72" s="332"/>
      <c r="BO72" s="332"/>
      <c r="BP72" s="332"/>
      <c r="BQ72" s="339"/>
      <c r="BR72" s="372"/>
      <c r="BS72" s="338" t="str">
        <f>IF(D72&lt;&gt;"",ScoreTable!$B$8,"")</f>
        <v/>
      </c>
      <c r="BT72" s="332" t="str">
        <f>IF(E72&lt;&gt;"",ScoreTable!$C$8,"")</f>
        <v/>
      </c>
      <c r="BU72" s="337" t="str">
        <f>IF(F72&lt;&gt;"",ScoreTable!B76,"")</f>
        <v/>
      </c>
      <c r="BV72" s="332" t="str">
        <f>IF(G72&lt;&gt;"",ScoreTable!C76,"")</f>
        <v/>
      </c>
      <c r="BW72" s="337" t="str">
        <f>IF(H72&lt;&gt;"",ScoreTable!B77,"")</f>
        <v/>
      </c>
      <c r="BX72" s="339" t="str">
        <f>IF(I72&lt;&gt;"",ScoreTable!$C$10,"")</f>
        <v/>
      </c>
      <c r="BY72" s="338" t="str">
        <f>IF(J72&lt;&gt;"",ScoreTable!$B$12,"")</f>
        <v/>
      </c>
      <c r="BZ72" s="332" t="str">
        <f>IF(K72&lt;&gt;"",ScoreTable!$C$12,"")</f>
        <v/>
      </c>
      <c r="CA72" s="332" t="str">
        <f>IF(L72&lt;&gt;"",ScoreTable!$B$13,"")</f>
        <v/>
      </c>
      <c r="CB72" s="332" t="str">
        <f>IF(M72&lt;&gt;"",ScoreTable!$C$13,"")</f>
        <v/>
      </c>
      <c r="CC72" s="332" t="str">
        <f>IF(N72&lt;&gt;"",ScoreTable!$B$14,"")</f>
        <v/>
      </c>
      <c r="CD72" s="332" t="str">
        <f>IF(O72&lt;&gt;"",ScoreTable!$C$14,"")</f>
        <v/>
      </c>
      <c r="CE72" s="332" t="str">
        <f>IF(P72&lt;&gt;"",ScoreTable!$B$15,"")</f>
        <v/>
      </c>
      <c r="CF72" s="332" t="str">
        <f>IF(Q72&lt;&gt;"",ScoreTable!$C$15,"")</f>
        <v/>
      </c>
      <c r="CG72" s="332" t="str">
        <f>IF(R72&lt;&gt;"",ScoreTable!$B$16,"")</f>
        <v/>
      </c>
      <c r="CH72" s="332" t="str">
        <f>IF(S72&lt;&gt;"",ScoreTable!$C$16,"")</f>
        <v/>
      </c>
      <c r="CI72" s="332" t="str">
        <f>IF(T72&lt;&gt;"",ScoreTable!$B$17,"")</f>
        <v/>
      </c>
      <c r="CJ72" s="332" t="str">
        <f>IF(U72&lt;&gt;"",ScoreTable!$C$17,"")</f>
        <v/>
      </c>
      <c r="CK72" s="332" t="str">
        <f>IF(V72&lt;&gt;"",ScoreTable!$B$18,"")</f>
        <v/>
      </c>
      <c r="CL72" s="332" t="str">
        <f>IF(W72&lt;&gt;"",ScoreTable!$C$18,"")</f>
        <v/>
      </c>
      <c r="CM72" s="332" t="str">
        <f>IF(X72&lt;&gt;"",ScoreTable!$B$19,"")</f>
        <v/>
      </c>
      <c r="CN72" s="332" t="str">
        <f>IF(Y72&lt;&gt;"",ScoreTable!$C$19,"")</f>
        <v/>
      </c>
      <c r="CO72" s="332" t="str">
        <f>IF(Z72&lt;&gt;"",ScoreTable!$B$20,"")</f>
        <v/>
      </c>
      <c r="CP72" s="332" t="str">
        <f>IF(AA72&lt;&gt;"",ScoreTable!$C$20,"")</f>
        <v/>
      </c>
      <c r="CQ72" s="332" t="str">
        <f>IF(AB72&lt;&gt;"",ScoreTable!$B$21,"")</f>
        <v/>
      </c>
      <c r="CR72" s="332" t="str">
        <f>IF(AC72&lt;&gt;"",ScoreTable!$C$21,"")</f>
        <v/>
      </c>
      <c r="CS72" s="332" t="str">
        <f>IF(AD72&lt;&gt;"",ScoreTable!$B$22,"")</f>
        <v/>
      </c>
      <c r="CT72" s="332" t="str">
        <f>IF(AE72&lt;&gt;"",ScoreTable!$C$22,"")</f>
        <v/>
      </c>
      <c r="CU72" s="332" t="str">
        <f>IF(AF72&lt;&gt;"",ScoreTable!$B$23,"")</f>
        <v/>
      </c>
      <c r="CV72" s="332" t="str">
        <f>IF(AG72&lt;&gt;"",ScoreTable!$C$23,"")</f>
        <v/>
      </c>
      <c r="CW72" s="332" t="str">
        <f>IF(AH72&lt;&gt;"",ScoreTable!$B$24,"")</f>
        <v/>
      </c>
      <c r="CX72" s="332" t="str">
        <f>IF(AI72&lt;&gt;"",ScoreTable!$C$24,"")</f>
        <v/>
      </c>
      <c r="CY72" s="332" t="str">
        <f>IF(AJ72&lt;&gt;"",ScoreTable!$B$25,"")</f>
        <v/>
      </c>
      <c r="CZ72" s="332" t="str">
        <f>IF(AK72&lt;&gt;"",ScoreTable!$C$25,"")</f>
        <v/>
      </c>
      <c r="DA72" s="332" t="str">
        <f>IF(AL72&lt;&gt;"",ScoreTable!$B$26,"")</f>
        <v/>
      </c>
      <c r="DB72" s="332" t="str">
        <f>IF(AM72&lt;&gt;"",ScoreTable!$C$26,"")</f>
        <v/>
      </c>
      <c r="DC72" s="332" t="str">
        <f>IF(AN72&lt;&gt;"",ScoreTable!$B$27,"")</f>
        <v/>
      </c>
      <c r="DD72" s="332" t="str">
        <f>IF(AO72&lt;&gt;"",ScoreTable!$C$27,"")</f>
        <v/>
      </c>
      <c r="DE72" s="332" t="str">
        <f>IF(AP72&lt;&gt;"",ScoreTable!$B$28,"")</f>
        <v/>
      </c>
      <c r="DF72" s="332" t="str">
        <f>IF(AQ72&lt;&gt;"",ScoreTable!$C$28,"")</f>
        <v/>
      </c>
      <c r="DG72" s="332" t="str">
        <f>IF(AR72&lt;&gt;"",ScoreTable!$B$29,"")</f>
        <v/>
      </c>
      <c r="DH72" s="332" t="str">
        <f>IF(AS72&lt;&gt;"",ScoreTable!$C$29,"")</f>
        <v/>
      </c>
      <c r="DI72" s="332" t="str">
        <f>IF(AT72&lt;&gt;"",ScoreTable!$B$30,"")</f>
        <v/>
      </c>
      <c r="DJ72" s="332" t="str">
        <f>IF(AU72&lt;&gt;"",ScoreTable!$C$30,"")</f>
        <v/>
      </c>
      <c r="DK72" s="332" t="str">
        <f>IF(AV72&lt;&gt;"",ScoreTable!$B$31,"")</f>
        <v/>
      </c>
      <c r="DL72" s="332" t="str">
        <f>IF(AW72&lt;&gt;"",ScoreTable!$C$31,"")</f>
        <v/>
      </c>
      <c r="DM72" s="332" t="str">
        <f>IF(AX72&lt;&gt;"",ScoreTable!$B$32,"")</f>
        <v/>
      </c>
      <c r="DN72" s="346" t="str">
        <f>IF(AY72&lt;&gt;"",ScoreTable!$C$32,"")</f>
        <v/>
      </c>
      <c r="DO72" s="338" t="str">
        <f>IF(AZ72&lt;&gt;"",ScoreTable!$B$34,"")</f>
        <v/>
      </c>
      <c r="DP72" s="332" t="str">
        <f>IF(BA72&lt;&gt;"",ScoreTable!$C$34,"")</f>
        <v/>
      </c>
      <c r="DQ72" s="332" t="str">
        <f>IF(BB72&lt;&gt;"",ScoreTable!$B$35,"")</f>
        <v/>
      </c>
      <c r="DR72" s="339" t="str">
        <f>IF(BC72&lt;&gt;"",ScoreTable!$C$35,"")</f>
        <v/>
      </c>
      <c r="DS72" s="338" t="str">
        <f>IF(BD72&lt;&gt;"",ScoreTable!$B$37,"")</f>
        <v/>
      </c>
      <c r="DT72" s="332" t="str">
        <f>IF(BE72&lt;&gt;"",ScoreTable!$C$37,"")</f>
        <v/>
      </c>
      <c r="DU72" s="332" t="str">
        <f>IF(BF72&lt;&gt;"",ScoreTable!$B$38,"")</f>
        <v/>
      </c>
      <c r="DV72" s="332" t="str">
        <f>IF(BG72&lt;&gt;"",ScoreTable!$C$38,"")</f>
        <v/>
      </c>
      <c r="DW72" s="332" t="str">
        <f>IF(BH72&lt;&gt;"",ScoreTable!$B$39,"")</f>
        <v/>
      </c>
      <c r="DX72" s="339" t="str">
        <f>IF(BI72&lt;&gt;"",ScoreTable!$C$39,"")</f>
        <v/>
      </c>
      <c r="DY72" s="338" t="str">
        <f>IF(BJ72&lt;&gt;"",ScoreTable!$B$3,"")</f>
        <v/>
      </c>
      <c r="DZ72" s="332" t="str">
        <f>IF(BK72&lt;&gt;"",ScoreTable!$C$3,"")</f>
        <v/>
      </c>
      <c r="EA72" s="332" t="str">
        <f>IF(BL72&lt;&gt;"",ScoreTable!$B$4,"")</f>
        <v/>
      </c>
      <c r="EB72" s="332" t="str">
        <f>IF(BM72&lt;&gt;"",ScoreTable!$C$4,"")</f>
        <v/>
      </c>
      <c r="EC72" s="332" t="str">
        <f>IF(BN72&lt;&gt;"",ScoreTable!$B$5,"")</f>
        <v/>
      </c>
      <c r="ED72" s="332" t="str">
        <f>IF(BO72&lt;&gt;"",ScoreTable!$C$5,"")</f>
        <v/>
      </c>
      <c r="EE72" s="332" t="str">
        <f>IF(BP72&lt;&gt;"",ScoreTable!$B$6,"")</f>
        <v/>
      </c>
      <c r="EF72" s="339" t="str">
        <f>IF(BQ72&lt;&gt;"",ScoreTable!$C$6,"")</f>
        <v/>
      </c>
      <c r="EG72" s="353" t="str">
        <f t="shared" si="29"/>
        <v/>
      </c>
    </row>
    <row r="73" spans="1:137" x14ac:dyDescent="0.2">
      <c r="A73">
        <v>69</v>
      </c>
      <c r="B73" s="328"/>
      <c r="C73" s="336">
        <f>Section4.c!C68</f>
        <v>0</v>
      </c>
      <c r="D73" s="338"/>
      <c r="E73" s="332"/>
      <c r="F73" s="332"/>
      <c r="G73" s="332"/>
      <c r="H73" s="332"/>
      <c r="I73" s="339"/>
      <c r="J73" s="338"/>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2"/>
      <c r="AY73" s="339"/>
      <c r="AZ73" s="338"/>
      <c r="BA73" s="332"/>
      <c r="BB73" s="332"/>
      <c r="BC73" s="346"/>
      <c r="BD73" s="338"/>
      <c r="BE73" s="332"/>
      <c r="BF73" s="332"/>
      <c r="BG73" s="332"/>
      <c r="BH73" s="332"/>
      <c r="BI73" s="339"/>
      <c r="BJ73" s="337"/>
      <c r="BK73" s="332"/>
      <c r="BL73" s="332"/>
      <c r="BM73" s="332"/>
      <c r="BN73" s="332"/>
      <c r="BO73" s="332"/>
      <c r="BP73" s="332"/>
      <c r="BQ73" s="339"/>
      <c r="BR73" s="372"/>
      <c r="BS73" s="338" t="str">
        <f>IF(D73&lt;&gt;"",ScoreTable!$B$8,"")</f>
        <v/>
      </c>
      <c r="BT73" s="332" t="str">
        <f>IF(E73&lt;&gt;"",ScoreTable!$C$8,"")</f>
        <v/>
      </c>
      <c r="BU73" s="337" t="str">
        <f>IF(F73&lt;&gt;"",ScoreTable!B77,"")</f>
        <v/>
      </c>
      <c r="BV73" s="332" t="str">
        <f>IF(G73&lt;&gt;"",ScoreTable!C77,"")</f>
        <v/>
      </c>
      <c r="BW73" s="337" t="str">
        <f>IF(H73&lt;&gt;"",ScoreTable!B78,"")</f>
        <v/>
      </c>
      <c r="BX73" s="339" t="str">
        <f>IF(I73&lt;&gt;"",ScoreTable!$C$10,"")</f>
        <v/>
      </c>
      <c r="BY73" s="338" t="str">
        <f>IF(J73&lt;&gt;"",ScoreTable!$B$12,"")</f>
        <v/>
      </c>
      <c r="BZ73" s="332" t="str">
        <f>IF(K73&lt;&gt;"",ScoreTable!$C$12,"")</f>
        <v/>
      </c>
      <c r="CA73" s="332" t="str">
        <f>IF(L73&lt;&gt;"",ScoreTable!$B$13,"")</f>
        <v/>
      </c>
      <c r="CB73" s="332" t="str">
        <f>IF(M73&lt;&gt;"",ScoreTable!$C$13,"")</f>
        <v/>
      </c>
      <c r="CC73" s="332" t="str">
        <f>IF(N73&lt;&gt;"",ScoreTable!$B$14,"")</f>
        <v/>
      </c>
      <c r="CD73" s="332" t="str">
        <f>IF(O73&lt;&gt;"",ScoreTable!$C$14,"")</f>
        <v/>
      </c>
      <c r="CE73" s="332" t="str">
        <f>IF(P73&lt;&gt;"",ScoreTable!$B$15,"")</f>
        <v/>
      </c>
      <c r="CF73" s="332" t="str">
        <f>IF(Q73&lt;&gt;"",ScoreTable!$C$15,"")</f>
        <v/>
      </c>
      <c r="CG73" s="332" t="str">
        <f>IF(R73&lt;&gt;"",ScoreTable!$B$16,"")</f>
        <v/>
      </c>
      <c r="CH73" s="332" t="str">
        <f>IF(S73&lt;&gt;"",ScoreTable!$C$16,"")</f>
        <v/>
      </c>
      <c r="CI73" s="332" t="str">
        <f>IF(T73&lt;&gt;"",ScoreTable!$B$17,"")</f>
        <v/>
      </c>
      <c r="CJ73" s="332" t="str">
        <f>IF(U73&lt;&gt;"",ScoreTable!$C$17,"")</f>
        <v/>
      </c>
      <c r="CK73" s="332" t="str">
        <f>IF(V73&lt;&gt;"",ScoreTable!$B$18,"")</f>
        <v/>
      </c>
      <c r="CL73" s="332" t="str">
        <f>IF(W73&lt;&gt;"",ScoreTable!$C$18,"")</f>
        <v/>
      </c>
      <c r="CM73" s="332" t="str">
        <f>IF(X73&lt;&gt;"",ScoreTable!$B$19,"")</f>
        <v/>
      </c>
      <c r="CN73" s="332" t="str">
        <f>IF(Y73&lt;&gt;"",ScoreTable!$C$19,"")</f>
        <v/>
      </c>
      <c r="CO73" s="332" t="str">
        <f>IF(Z73&lt;&gt;"",ScoreTable!$B$20,"")</f>
        <v/>
      </c>
      <c r="CP73" s="332" t="str">
        <f>IF(AA73&lt;&gt;"",ScoreTable!$C$20,"")</f>
        <v/>
      </c>
      <c r="CQ73" s="332" t="str">
        <f>IF(AB73&lt;&gt;"",ScoreTable!$B$21,"")</f>
        <v/>
      </c>
      <c r="CR73" s="332" t="str">
        <f>IF(AC73&lt;&gt;"",ScoreTable!$C$21,"")</f>
        <v/>
      </c>
      <c r="CS73" s="332" t="str">
        <f>IF(AD73&lt;&gt;"",ScoreTable!$B$22,"")</f>
        <v/>
      </c>
      <c r="CT73" s="332" t="str">
        <f>IF(AE73&lt;&gt;"",ScoreTable!$C$22,"")</f>
        <v/>
      </c>
      <c r="CU73" s="332" t="str">
        <f>IF(AF73&lt;&gt;"",ScoreTable!$B$23,"")</f>
        <v/>
      </c>
      <c r="CV73" s="332" t="str">
        <f>IF(AG73&lt;&gt;"",ScoreTable!$C$23,"")</f>
        <v/>
      </c>
      <c r="CW73" s="332" t="str">
        <f>IF(AH73&lt;&gt;"",ScoreTable!$B$24,"")</f>
        <v/>
      </c>
      <c r="CX73" s="332" t="str">
        <f>IF(AI73&lt;&gt;"",ScoreTable!$C$24,"")</f>
        <v/>
      </c>
      <c r="CY73" s="332" t="str">
        <f>IF(AJ73&lt;&gt;"",ScoreTable!$B$25,"")</f>
        <v/>
      </c>
      <c r="CZ73" s="332" t="str">
        <f>IF(AK73&lt;&gt;"",ScoreTable!$C$25,"")</f>
        <v/>
      </c>
      <c r="DA73" s="332" t="str">
        <f>IF(AL73&lt;&gt;"",ScoreTable!$B$26,"")</f>
        <v/>
      </c>
      <c r="DB73" s="332" t="str">
        <f>IF(AM73&lt;&gt;"",ScoreTable!$C$26,"")</f>
        <v/>
      </c>
      <c r="DC73" s="332" t="str">
        <f>IF(AN73&lt;&gt;"",ScoreTable!$B$27,"")</f>
        <v/>
      </c>
      <c r="DD73" s="332" t="str">
        <f>IF(AO73&lt;&gt;"",ScoreTable!$C$27,"")</f>
        <v/>
      </c>
      <c r="DE73" s="332" t="str">
        <f>IF(AP73&lt;&gt;"",ScoreTable!$B$28,"")</f>
        <v/>
      </c>
      <c r="DF73" s="332" t="str">
        <f>IF(AQ73&lt;&gt;"",ScoreTable!$C$28,"")</f>
        <v/>
      </c>
      <c r="DG73" s="332" t="str">
        <f>IF(AR73&lt;&gt;"",ScoreTable!$B$29,"")</f>
        <v/>
      </c>
      <c r="DH73" s="332" t="str">
        <f>IF(AS73&lt;&gt;"",ScoreTable!$C$29,"")</f>
        <v/>
      </c>
      <c r="DI73" s="332" t="str">
        <f>IF(AT73&lt;&gt;"",ScoreTable!$B$30,"")</f>
        <v/>
      </c>
      <c r="DJ73" s="332" t="str">
        <f>IF(AU73&lt;&gt;"",ScoreTable!$C$30,"")</f>
        <v/>
      </c>
      <c r="DK73" s="332" t="str">
        <f>IF(AV73&lt;&gt;"",ScoreTable!$B$31,"")</f>
        <v/>
      </c>
      <c r="DL73" s="332" t="str">
        <f>IF(AW73&lt;&gt;"",ScoreTable!$C$31,"")</f>
        <v/>
      </c>
      <c r="DM73" s="332" t="str">
        <f>IF(AX73&lt;&gt;"",ScoreTable!$B$32,"")</f>
        <v/>
      </c>
      <c r="DN73" s="346" t="str">
        <f>IF(AY73&lt;&gt;"",ScoreTable!$C$32,"")</f>
        <v/>
      </c>
      <c r="DO73" s="338" t="str">
        <f>IF(AZ73&lt;&gt;"",ScoreTable!$B$34,"")</f>
        <v/>
      </c>
      <c r="DP73" s="332" t="str">
        <f>IF(BA73&lt;&gt;"",ScoreTable!$C$34,"")</f>
        <v/>
      </c>
      <c r="DQ73" s="332" t="str">
        <f>IF(BB73&lt;&gt;"",ScoreTable!$B$35,"")</f>
        <v/>
      </c>
      <c r="DR73" s="339" t="str">
        <f>IF(BC73&lt;&gt;"",ScoreTable!$C$35,"")</f>
        <v/>
      </c>
      <c r="DS73" s="338" t="str">
        <f>IF(BD73&lt;&gt;"",ScoreTable!$B$37,"")</f>
        <v/>
      </c>
      <c r="DT73" s="332" t="str">
        <f>IF(BE73&lt;&gt;"",ScoreTable!$C$37,"")</f>
        <v/>
      </c>
      <c r="DU73" s="332" t="str">
        <f>IF(BF73&lt;&gt;"",ScoreTable!$B$38,"")</f>
        <v/>
      </c>
      <c r="DV73" s="332" t="str">
        <f>IF(BG73&lt;&gt;"",ScoreTable!$C$38,"")</f>
        <v/>
      </c>
      <c r="DW73" s="332" t="str">
        <f>IF(BH73&lt;&gt;"",ScoreTable!$B$39,"")</f>
        <v/>
      </c>
      <c r="DX73" s="339" t="str">
        <f>IF(BI73&lt;&gt;"",ScoreTable!$C$39,"")</f>
        <v/>
      </c>
      <c r="DY73" s="338" t="str">
        <f>IF(BJ73&lt;&gt;"",ScoreTable!$B$3,"")</f>
        <v/>
      </c>
      <c r="DZ73" s="332" t="str">
        <f>IF(BK73&lt;&gt;"",ScoreTable!$C$3,"")</f>
        <v/>
      </c>
      <c r="EA73" s="332" t="str">
        <f>IF(BL73&lt;&gt;"",ScoreTable!$B$4,"")</f>
        <v/>
      </c>
      <c r="EB73" s="332" t="str">
        <f>IF(BM73&lt;&gt;"",ScoreTable!$C$4,"")</f>
        <v/>
      </c>
      <c r="EC73" s="332" t="str">
        <f>IF(BN73&lt;&gt;"",ScoreTable!$B$5,"")</f>
        <v/>
      </c>
      <c r="ED73" s="332" t="str">
        <f>IF(BO73&lt;&gt;"",ScoreTable!$C$5,"")</f>
        <v/>
      </c>
      <c r="EE73" s="332" t="str">
        <f>IF(BP73&lt;&gt;"",ScoreTable!$B$6,"")</f>
        <v/>
      </c>
      <c r="EF73" s="339" t="str">
        <f>IF(BQ73&lt;&gt;"",ScoreTable!$C$6,"")</f>
        <v/>
      </c>
      <c r="EG73" s="353" t="str">
        <f t="shared" si="29"/>
        <v/>
      </c>
    </row>
    <row r="74" spans="1:137" x14ac:dyDescent="0.2">
      <c r="A74">
        <v>70</v>
      </c>
      <c r="B74" s="328"/>
      <c r="C74" s="336">
        <f>Section4.c!C69</f>
        <v>0</v>
      </c>
      <c r="D74" s="338"/>
      <c r="E74" s="332"/>
      <c r="F74" s="332"/>
      <c r="G74" s="332"/>
      <c r="H74" s="332"/>
      <c r="I74" s="339"/>
      <c r="J74" s="338"/>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9"/>
      <c r="AZ74" s="338"/>
      <c r="BA74" s="332"/>
      <c r="BB74" s="332"/>
      <c r="BC74" s="346"/>
      <c r="BD74" s="338"/>
      <c r="BE74" s="332"/>
      <c r="BF74" s="332"/>
      <c r="BG74" s="332"/>
      <c r="BH74" s="332"/>
      <c r="BI74" s="339"/>
      <c r="BJ74" s="337"/>
      <c r="BK74" s="332"/>
      <c r="BL74" s="332"/>
      <c r="BM74" s="332"/>
      <c r="BN74" s="332"/>
      <c r="BO74" s="332"/>
      <c r="BP74" s="332"/>
      <c r="BQ74" s="339"/>
      <c r="BR74" s="372"/>
      <c r="BS74" s="338" t="str">
        <f>IF(D74&lt;&gt;"",ScoreTable!$B$8,"")</f>
        <v/>
      </c>
      <c r="BT74" s="332" t="str">
        <f>IF(E74&lt;&gt;"",ScoreTable!$C$8,"")</f>
        <v/>
      </c>
      <c r="BU74" s="337" t="str">
        <f>IF(F74&lt;&gt;"",ScoreTable!B78,"")</f>
        <v/>
      </c>
      <c r="BV74" s="332" t="str">
        <f>IF(G74&lt;&gt;"",ScoreTable!C78,"")</f>
        <v/>
      </c>
      <c r="BW74" s="337" t="str">
        <f>IF(H74&lt;&gt;"",ScoreTable!B79,"")</f>
        <v/>
      </c>
      <c r="BX74" s="339" t="str">
        <f>IF(I74&lt;&gt;"",ScoreTable!$C$10,"")</f>
        <v/>
      </c>
      <c r="BY74" s="338" t="str">
        <f>IF(J74&lt;&gt;"",ScoreTable!$B$12,"")</f>
        <v/>
      </c>
      <c r="BZ74" s="332" t="str">
        <f>IF(K74&lt;&gt;"",ScoreTable!$C$12,"")</f>
        <v/>
      </c>
      <c r="CA74" s="332" t="str">
        <f>IF(L74&lt;&gt;"",ScoreTable!$B$13,"")</f>
        <v/>
      </c>
      <c r="CB74" s="332" t="str">
        <f>IF(M74&lt;&gt;"",ScoreTable!$C$13,"")</f>
        <v/>
      </c>
      <c r="CC74" s="332" t="str">
        <f>IF(N74&lt;&gt;"",ScoreTable!$B$14,"")</f>
        <v/>
      </c>
      <c r="CD74" s="332" t="str">
        <f>IF(O74&lt;&gt;"",ScoreTable!$C$14,"")</f>
        <v/>
      </c>
      <c r="CE74" s="332" t="str">
        <f>IF(P74&lt;&gt;"",ScoreTable!$B$15,"")</f>
        <v/>
      </c>
      <c r="CF74" s="332" t="str">
        <f>IF(Q74&lt;&gt;"",ScoreTable!$C$15,"")</f>
        <v/>
      </c>
      <c r="CG74" s="332" t="str">
        <f>IF(R74&lt;&gt;"",ScoreTable!$B$16,"")</f>
        <v/>
      </c>
      <c r="CH74" s="332" t="str">
        <f>IF(S74&lt;&gt;"",ScoreTable!$C$16,"")</f>
        <v/>
      </c>
      <c r="CI74" s="332" t="str">
        <f>IF(T74&lt;&gt;"",ScoreTable!$B$17,"")</f>
        <v/>
      </c>
      <c r="CJ74" s="332" t="str">
        <f>IF(U74&lt;&gt;"",ScoreTable!$C$17,"")</f>
        <v/>
      </c>
      <c r="CK74" s="332" t="str">
        <f>IF(V74&lt;&gt;"",ScoreTable!$B$18,"")</f>
        <v/>
      </c>
      <c r="CL74" s="332" t="str">
        <f>IF(W74&lt;&gt;"",ScoreTable!$C$18,"")</f>
        <v/>
      </c>
      <c r="CM74" s="332" t="str">
        <f>IF(X74&lt;&gt;"",ScoreTable!$B$19,"")</f>
        <v/>
      </c>
      <c r="CN74" s="332" t="str">
        <f>IF(Y74&lt;&gt;"",ScoreTable!$C$19,"")</f>
        <v/>
      </c>
      <c r="CO74" s="332" t="str">
        <f>IF(Z74&lt;&gt;"",ScoreTable!$B$20,"")</f>
        <v/>
      </c>
      <c r="CP74" s="332" t="str">
        <f>IF(AA74&lt;&gt;"",ScoreTable!$C$20,"")</f>
        <v/>
      </c>
      <c r="CQ74" s="332" t="str">
        <f>IF(AB74&lt;&gt;"",ScoreTable!$B$21,"")</f>
        <v/>
      </c>
      <c r="CR74" s="332" t="str">
        <f>IF(AC74&lt;&gt;"",ScoreTable!$C$21,"")</f>
        <v/>
      </c>
      <c r="CS74" s="332" t="str">
        <f>IF(AD74&lt;&gt;"",ScoreTable!$B$22,"")</f>
        <v/>
      </c>
      <c r="CT74" s="332" t="str">
        <f>IF(AE74&lt;&gt;"",ScoreTable!$C$22,"")</f>
        <v/>
      </c>
      <c r="CU74" s="332" t="str">
        <f>IF(AF74&lt;&gt;"",ScoreTable!$B$23,"")</f>
        <v/>
      </c>
      <c r="CV74" s="332" t="str">
        <f>IF(AG74&lt;&gt;"",ScoreTable!$C$23,"")</f>
        <v/>
      </c>
      <c r="CW74" s="332" t="str">
        <f>IF(AH74&lt;&gt;"",ScoreTable!$B$24,"")</f>
        <v/>
      </c>
      <c r="CX74" s="332" t="str">
        <f>IF(AI74&lt;&gt;"",ScoreTable!$C$24,"")</f>
        <v/>
      </c>
      <c r="CY74" s="332" t="str">
        <f>IF(AJ74&lt;&gt;"",ScoreTable!$B$25,"")</f>
        <v/>
      </c>
      <c r="CZ74" s="332" t="str">
        <f>IF(AK74&lt;&gt;"",ScoreTable!$C$25,"")</f>
        <v/>
      </c>
      <c r="DA74" s="332" t="str">
        <f>IF(AL74&lt;&gt;"",ScoreTable!$B$26,"")</f>
        <v/>
      </c>
      <c r="DB74" s="332" t="str">
        <f>IF(AM74&lt;&gt;"",ScoreTable!$C$26,"")</f>
        <v/>
      </c>
      <c r="DC74" s="332" t="str">
        <f>IF(AN74&lt;&gt;"",ScoreTable!$B$27,"")</f>
        <v/>
      </c>
      <c r="DD74" s="332" t="str">
        <f>IF(AO74&lt;&gt;"",ScoreTable!$C$27,"")</f>
        <v/>
      </c>
      <c r="DE74" s="332" t="str">
        <f>IF(AP74&lt;&gt;"",ScoreTable!$B$28,"")</f>
        <v/>
      </c>
      <c r="DF74" s="332" t="str">
        <f>IF(AQ74&lt;&gt;"",ScoreTable!$C$28,"")</f>
        <v/>
      </c>
      <c r="DG74" s="332" t="str">
        <f>IF(AR74&lt;&gt;"",ScoreTable!$B$29,"")</f>
        <v/>
      </c>
      <c r="DH74" s="332" t="str">
        <f>IF(AS74&lt;&gt;"",ScoreTable!$C$29,"")</f>
        <v/>
      </c>
      <c r="DI74" s="332" t="str">
        <f>IF(AT74&lt;&gt;"",ScoreTable!$B$30,"")</f>
        <v/>
      </c>
      <c r="DJ74" s="332" t="str">
        <f>IF(AU74&lt;&gt;"",ScoreTable!$C$30,"")</f>
        <v/>
      </c>
      <c r="DK74" s="332" t="str">
        <f>IF(AV74&lt;&gt;"",ScoreTable!$B$31,"")</f>
        <v/>
      </c>
      <c r="DL74" s="332" t="str">
        <f>IF(AW74&lt;&gt;"",ScoreTable!$C$31,"")</f>
        <v/>
      </c>
      <c r="DM74" s="332" t="str">
        <f>IF(AX74&lt;&gt;"",ScoreTable!$B$32,"")</f>
        <v/>
      </c>
      <c r="DN74" s="346" t="str">
        <f>IF(AY74&lt;&gt;"",ScoreTable!$C$32,"")</f>
        <v/>
      </c>
      <c r="DO74" s="338" t="str">
        <f>IF(AZ74&lt;&gt;"",ScoreTable!$B$34,"")</f>
        <v/>
      </c>
      <c r="DP74" s="332" t="str">
        <f>IF(BA74&lt;&gt;"",ScoreTable!$C$34,"")</f>
        <v/>
      </c>
      <c r="DQ74" s="332" t="str">
        <f>IF(BB74&lt;&gt;"",ScoreTable!$B$35,"")</f>
        <v/>
      </c>
      <c r="DR74" s="339" t="str">
        <f>IF(BC74&lt;&gt;"",ScoreTable!$C$35,"")</f>
        <v/>
      </c>
      <c r="DS74" s="338" t="str">
        <f>IF(BD74&lt;&gt;"",ScoreTable!$B$37,"")</f>
        <v/>
      </c>
      <c r="DT74" s="332" t="str">
        <f>IF(BE74&lt;&gt;"",ScoreTable!$C$37,"")</f>
        <v/>
      </c>
      <c r="DU74" s="332" t="str">
        <f>IF(BF74&lt;&gt;"",ScoreTable!$B$38,"")</f>
        <v/>
      </c>
      <c r="DV74" s="332" t="str">
        <f>IF(BG74&lt;&gt;"",ScoreTable!$C$38,"")</f>
        <v/>
      </c>
      <c r="DW74" s="332" t="str">
        <f>IF(BH74&lt;&gt;"",ScoreTable!$B$39,"")</f>
        <v/>
      </c>
      <c r="DX74" s="339" t="str">
        <f>IF(BI74&lt;&gt;"",ScoreTable!$C$39,"")</f>
        <v/>
      </c>
      <c r="DY74" s="338" t="str">
        <f>IF(BJ74&lt;&gt;"",ScoreTable!$B$3,"")</f>
        <v/>
      </c>
      <c r="DZ74" s="332" t="str">
        <f>IF(BK74&lt;&gt;"",ScoreTable!$C$3,"")</f>
        <v/>
      </c>
      <c r="EA74" s="332" t="str">
        <f>IF(BL74&lt;&gt;"",ScoreTable!$B$4,"")</f>
        <v/>
      </c>
      <c r="EB74" s="332" t="str">
        <f>IF(BM74&lt;&gt;"",ScoreTable!$C$4,"")</f>
        <v/>
      </c>
      <c r="EC74" s="332" t="str">
        <f>IF(BN74&lt;&gt;"",ScoreTable!$B$5,"")</f>
        <v/>
      </c>
      <c r="ED74" s="332" t="str">
        <f>IF(BO74&lt;&gt;"",ScoreTable!$C$5,"")</f>
        <v/>
      </c>
      <c r="EE74" s="332" t="str">
        <f>IF(BP74&lt;&gt;"",ScoreTable!$B$6,"")</f>
        <v/>
      </c>
      <c r="EF74" s="339" t="str">
        <f>IF(BQ74&lt;&gt;"",ScoreTable!$C$6,"")</f>
        <v/>
      </c>
      <c r="EG74" s="353" t="str">
        <f t="shared" si="29"/>
        <v/>
      </c>
    </row>
    <row r="75" spans="1:137" x14ac:dyDescent="0.2">
      <c r="A75">
        <v>71</v>
      </c>
      <c r="B75" s="328"/>
      <c r="C75" s="336">
        <f>Section4.c!C70</f>
        <v>0</v>
      </c>
      <c r="D75" s="338"/>
      <c r="E75" s="332"/>
      <c r="F75" s="332"/>
      <c r="G75" s="332"/>
      <c r="H75" s="332"/>
      <c r="I75" s="339"/>
      <c r="J75" s="338"/>
      <c r="K75" s="332"/>
      <c r="L75" s="332"/>
      <c r="M75" s="332"/>
      <c r="N75" s="332"/>
      <c r="O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9"/>
      <c r="AZ75" s="338"/>
      <c r="BA75" s="332"/>
      <c r="BB75" s="332"/>
      <c r="BC75" s="346"/>
      <c r="BD75" s="338"/>
      <c r="BE75" s="332"/>
      <c r="BF75" s="332"/>
      <c r="BG75" s="332"/>
      <c r="BH75" s="332"/>
      <c r="BI75" s="339"/>
      <c r="BJ75" s="337"/>
      <c r="BK75" s="332"/>
      <c r="BL75" s="332"/>
      <c r="BM75" s="332"/>
      <c r="BN75" s="332"/>
      <c r="BO75" s="332"/>
      <c r="BP75" s="332"/>
      <c r="BQ75" s="339"/>
      <c r="BR75" s="372"/>
      <c r="BS75" s="338" t="str">
        <f>IF(D75&lt;&gt;"",ScoreTable!$B$8,"")</f>
        <v/>
      </c>
      <c r="BT75" s="332" t="str">
        <f>IF(E75&lt;&gt;"",ScoreTable!$C$8,"")</f>
        <v/>
      </c>
      <c r="BU75" s="337" t="str">
        <f>IF(F75&lt;&gt;"",ScoreTable!B79,"")</f>
        <v/>
      </c>
      <c r="BV75" s="332" t="str">
        <f>IF(G75&lt;&gt;"",ScoreTable!C79,"")</f>
        <v/>
      </c>
      <c r="BW75" s="337" t="str">
        <f>IF(H75&lt;&gt;"",ScoreTable!B80,"")</f>
        <v/>
      </c>
      <c r="BX75" s="339" t="str">
        <f>IF(I75&lt;&gt;"",ScoreTable!$C$10,"")</f>
        <v/>
      </c>
      <c r="BY75" s="338" t="str">
        <f>IF(J75&lt;&gt;"",ScoreTable!$B$12,"")</f>
        <v/>
      </c>
      <c r="BZ75" s="332" t="str">
        <f>IF(K75&lt;&gt;"",ScoreTable!$C$12,"")</f>
        <v/>
      </c>
      <c r="CA75" s="332" t="str">
        <f>IF(L75&lt;&gt;"",ScoreTable!$B$13,"")</f>
        <v/>
      </c>
      <c r="CB75" s="332" t="str">
        <f>IF(M75&lt;&gt;"",ScoreTable!$C$13,"")</f>
        <v/>
      </c>
      <c r="CC75" s="332" t="str">
        <f>IF(N75&lt;&gt;"",ScoreTable!$B$14,"")</f>
        <v/>
      </c>
      <c r="CD75" s="332" t="str">
        <f>IF(O75&lt;&gt;"",ScoreTable!$C$14,"")</f>
        <v/>
      </c>
      <c r="CE75" s="332" t="str">
        <f>IF(P75&lt;&gt;"",ScoreTable!$B$15,"")</f>
        <v/>
      </c>
      <c r="CF75" s="332" t="str">
        <f>IF(Q75&lt;&gt;"",ScoreTable!$C$15,"")</f>
        <v/>
      </c>
      <c r="CG75" s="332" t="str">
        <f>IF(R75&lt;&gt;"",ScoreTable!$B$16,"")</f>
        <v/>
      </c>
      <c r="CH75" s="332" t="str">
        <f>IF(S75&lt;&gt;"",ScoreTable!$C$16,"")</f>
        <v/>
      </c>
      <c r="CI75" s="332" t="str">
        <f>IF(T75&lt;&gt;"",ScoreTable!$B$17,"")</f>
        <v/>
      </c>
      <c r="CJ75" s="332" t="str">
        <f>IF(U75&lt;&gt;"",ScoreTable!$C$17,"")</f>
        <v/>
      </c>
      <c r="CK75" s="332" t="str">
        <f>IF(V75&lt;&gt;"",ScoreTable!$B$18,"")</f>
        <v/>
      </c>
      <c r="CL75" s="332" t="str">
        <f>IF(W75&lt;&gt;"",ScoreTable!$C$18,"")</f>
        <v/>
      </c>
      <c r="CM75" s="332" t="str">
        <f>IF(X75&lt;&gt;"",ScoreTable!$B$19,"")</f>
        <v/>
      </c>
      <c r="CN75" s="332" t="str">
        <f>IF(Y75&lt;&gt;"",ScoreTable!$C$19,"")</f>
        <v/>
      </c>
      <c r="CO75" s="332" t="str">
        <f>IF(Z75&lt;&gt;"",ScoreTable!$B$20,"")</f>
        <v/>
      </c>
      <c r="CP75" s="332" t="str">
        <f>IF(AA75&lt;&gt;"",ScoreTable!$C$20,"")</f>
        <v/>
      </c>
      <c r="CQ75" s="332" t="str">
        <f>IF(AB75&lt;&gt;"",ScoreTable!$B$21,"")</f>
        <v/>
      </c>
      <c r="CR75" s="332" t="str">
        <f>IF(AC75&lt;&gt;"",ScoreTable!$C$21,"")</f>
        <v/>
      </c>
      <c r="CS75" s="332" t="str">
        <f>IF(AD75&lt;&gt;"",ScoreTable!$B$22,"")</f>
        <v/>
      </c>
      <c r="CT75" s="332" t="str">
        <f>IF(AE75&lt;&gt;"",ScoreTable!$C$22,"")</f>
        <v/>
      </c>
      <c r="CU75" s="332" t="str">
        <f>IF(AF75&lt;&gt;"",ScoreTable!$B$23,"")</f>
        <v/>
      </c>
      <c r="CV75" s="332" t="str">
        <f>IF(AG75&lt;&gt;"",ScoreTable!$C$23,"")</f>
        <v/>
      </c>
      <c r="CW75" s="332" t="str">
        <f>IF(AH75&lt;&gt;"",ScoreTable!$B$24,"")</f>
        <v/>
      </c>
      <c r="CX75" s="332" t="str">
        <f>IF(AI75&lt;&gt;"",ScoreTable!$C$24,"")</f>
        <v/>
      </c>
      <c r="CY75" s="332" t="str">
        <f>IF(AJ75&lt;&gt;"",ScoreTable!$B$25,"")</f>
        <v/>
      </c>
      <c r="CZ75" s="332" t="str">
        <f>IF(AK75&lt;&gt;"",ScoreTable!$C$25,"")</f>
        <v/>
      </c>
      <c r="DA75" s="332" t="str">
        <f>IF(AL75&lt;&gt;"",ScoreTable!$B$26,"")</f>
        <v/>
      </c>
      <c r="DB75" s="332" t="str">
        <f>IF(AM75&lt;&gt;"",ScoreTable!$C$26,"")</f>
        <v/>
      </c>
      <c r="DC75" s="332" t="str">
        <f>IF(AN75&lt;&gt;"",ScoreTable!$B$27,"")</f>
        <v/>
      </c>
      <c r="DD75" s="332" t="str">
        <f>IF(AO75&lt;&gt;"",ScoreTable!$C$27,"")</f>
        <v/>
      </c>
      <c r="DE75" s="332" t="str">
        <f>IF(AP75&lt;&gt;"",ScoreTable!$B$28,"")</f>
        <v/>
      </c>
      <c r="DF75" s="332" t="str">
        <f>IF(AQ75&lt;&gt;"",ScoreTable!$C$28,"")</f>
        <v/>
      </c>
      <c r="DG75" s="332" t="str">
        <f>IF(AR75&lt;&gt;"",ScoreTable!$B$29,"")</f>
        <v/>
      </c>
      <c r="DH75" s="332" t="str">
        <f>IF(AS75&lt;&gt;"",ScoreTable!$C$29,"")</f>
        <v/>
      </c>
      <c r="DI75" s="332" t="str">
        <f>IF(AT75&lt;&gt;"",ScoreTable!$B$30,"")</f>
        <v/>
      </c>
      <c r="DJ75" s="332" t="str">
        <f>IF(AU75&lt;&gt;"",ScoreTable!$C$30,"")</f>
        <v/>
      </c>
      <c r="DK75" s="332" t="str">
        <f>IF(AV75&lt;&gt;"",ScoreTable!$B$31,"")</f>
        <v/>
      </c>
      <c r="DL75" s="332" t="str">
        <f>IF(AW75&lt;&gt;"",ScoreTable!$C$31,"")</f>
        <v/>
      </c>
      <c r="DM75" s="332" t="str">
        <f>IF(AX75&lt;&gt;"",ScoreTable!$B$32,"")</f>
        <v/>
      </c>
      <c r="DN75" s="346" t="str">
        <f>IF(AY75&lt;&gt;"",ScoreTable!$C$32,"")</f>
        <v/>
      </c>
      <c r="DO75" s="338" t="str">
        <f>IF(AZ75&lt;&gt;"",ScoreTable!$B$34,"")</f>
        <v/>
      </c>
      <c r="DP75" s="332" t="str">
        <f>IF(BA75&lt;&gt;"",ScoreTable!$C$34,"")</f>
        <v/>
      </c>
      <c r="DQ75" s="332" t="str">
        <f>IF(BB75&lt;&gt;"",ScoreTable!$B$35,"")</f>
        <v/>
      </c>
      <c r="DR75" s="339" t="str">
        <f>IF(BC75&lt;&gt;"",ScoreTable!$C$35,"")</f>
        <v/>
      </c>
      <c r="DS75" s="338" t="str">
        <f>IF(BD75&lt;&gt;"",ScoreTable!$B$37,"")</f>
        <v/>
      </c>
      <c r="DT75" s="332" t="str">
        <f>IF(BE75&lt;&gt;"",ScoreTable!$C$37,"")</f>
        <v/>
      </c>
      <c r="DU75" s="332" t="str">
        <f>IF(BF75&lt;&gt;"",ScoreTable!$B$38,"")</f>
        <v/>
      </c>
      <c r="DV75" s="332" t="str">
        <f>IF(BG75&lt;&gt;"",ScoreTable!$C$38,"")</f>
        <v/>
      </c>
      <c r="DW75" s="332" t="str">
        <f>IF(BH75&lt;&gt;"",ScoreTable!$B$39,"")</f>
        <v/>
      </c>
      <c r="DX75" s="339" t="str">
        <f>IF(BI75&lt;&gt;"",ScoreTable!$C$39,"")</f>
        <v/>
      </c>
      <c r="DY75" s="338" t="str">
        <f>IF(BJ75&lt;&gt;"",ScoreTable!$B$3,"")</f>
        <v/>
      </c>
      <c r="DZ75" s="332" t="str">
        <f>IF(BK75&lt;&gt;"",ScoreTable!$C$3,"")</f>
        <v/>
      </c>
      <c r="EA75" s="332" t="str">
        <f>IF(BL75&lt;&gt;"",ScoreTable!$B$4,"")</f>
        <v/>
      </c>
      <c r="EB75" s="332" t="str">
        <f>IF(BM75&lt;&gt;"",ScoreTable!$C$4,"")</f>
        <v/>
      </c>
      <c r="EC75" s="332" t="str">
        <f>IF(BN75&lt;&gt;"",ScoreTable!$B$5,"")</f>
        <v/>
      </c>
      <c r="ED75" s="332" t="str">
        <f>IF(BO75&lt;&gt;"",ScoreTable!$C$5,"")</f>
        <v/>
      </c>
      <c r="EE75" s="332" t="str">
        <f>IF(BP75&lt;&gt;"",ScoreTable!$B$6,"")</f>
        <v/>
      </c>
      <c r="EF75" s="339" t="str">
        <f>IF(BQ75&lt;&gt;"",ScoreTable!$C$6,"")</f>
        <v/>
      </c>
      <c r="EG75" s="353" t="str">
        <f t="shared" si="29"/>
        <v/>
      </c>
    </row>
    <row r="76" spans="1:137" x14ac:dyDescent="0.2">
      <c r="A76">
        <v>72</v>
      </c>
      <c r="B76" s="328"/>
      <c r="C76" s="336">
        <f>Section4.c!C71</f>
        <v>0</v>
      </c>
      <c r="D76" s="338"/>
      <c r="E76" s="332"/>
      <c r="F76" s="332"/>
      <c r="G76" s="332"/>
      <c r="H76" s="332"/>
      <c r="I76" s="339"/>
      <c r="J76" s="338"/>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9"/>
      <c r="AZ76" s="338"/>
      <c r="BA76" s="332"/>
      <c r="BB76" s="332"/>
      <c r="BC76" s="346"/>
      <c r="BD76" s="338"/>
      <c r="BE76" s="332"/>
      <c r="BF76" s="332"/>
      <c r="BG76" s="332"/>
      <c r="BH76" s="332"/>
      <c r="BI76" s="339"/>
      <c r="BJ76" s="337"/>
      <c r="BK76" s="332"/>
      <c r="BL76" s="332"/>
      <c r="BM76" s="332"/>
      <c r="BN76" s="332"/>
      <c r="BO76" s="332"/>
      <c r="BP76" s="332"/>
      <c r="BQ76" s="339"/>
      <c r="BR76" s="372"/>
      <c r="BS76" s="338" t="str">
        <f>IF(D76&lt;&gt;"",ScoreTable!$B$8,"")</f>
        <v/>
      </c>
      <c r="BT76" s="332" t="str">
        <f>IF(E76&lt;&gt;"",ScoreTable!$C$8,"")</f>
        <v/>
      </c>
      <c r="BU76" s="337" t="str">
        <f>IF(F76&lt;&gt;"",ScoreTable!B80,"")</f>
        <v/>
      </c>
      <c r="BV76" s="332" t="str">
        <f>IF(G76&lt;&gt;"",ScoreTable!C80,"")</f>
        <v/>
      </c>
      <c r="BW76" s="337" t="str">
        <f>IF(H76&lt;&gt;"",ScoreTable!B81,"")</f>
        <v/>
      </c>
      <c r="BX76" s="339" t="str">
        <f>IF(I76&lt;&gt;"",ScoreTable!$C$10,"")</f>
        <v/>
      </c>
      <c r="BY76" s="338" t="str">
        <f>IF(J76&lt;&gt;"",ScoreTable!$B$12,"")</f>
        <v/>
      </c>
      <c r="BZ76" s="332" t="str">
        <f>IF(K76&lt;&gt;"",ScoreTable!$C$12,"")</f>
        <v/>
      </c>
      <c r="CA76" s="332" t="str">
        <f>IF(L76&lt;&gt;"",ScoreTable!$B$13,"")</f>
        <v/>
      </c>
      <c r="CB76" s="332" t="str">
        <f>IF(M76&lt;&gt;"",ScoreTable!$C$13,"")</f>
        <v/>
      </c>
      <c r="CC76" s="332" t="str">
        <f>IF(N76&lt;&gt;"",ScoreTable!$B$14,"")</f>
        <v/>
      </c>
      <c r="CD76" s="332" t="str">
        <f>IF(O76&lt;&gt;"",ScoreTable!$C$14,"")</f>
        <v/>
      </c>
      <c r="CE76" s="332" t="str">
        <f>IF(P76&lt;&gt;"",ScoreTable!$B$15,"")</f>
        <v/>
      </c>
      <c r="CF76" s="332" t="str">
        <f>IF(Q76&lt;&gt;"",ScoreTable!$C$15,"")</f>
        <v/>
      </c>
      <c r="CG76" s="332" t="str">
        <f>IF(R76&lt;&gt;"",ScoreTable!$B$16,"")</f>
        <v/>
      </c>
      <c r="CH76" s="332" t="str">
        <f>IF(S76&lt;&gt;"",ScoreTable!$C$16,"")</f>
        <v/>
      </c>
      <c r="CI76" s="332" t="str">
        <f>IF(T76&lt;&gt;"",ScoreTable!$B$17,"")</f>
        <v/>
      </c>
      <c r="CJ76" s="332" t="str">
        <f>IF(U76&lt;&gt;"",ScoreTable!$C$17,"")</f>
        <v/>
      </c>
      <c r="CK76" s="332" t="str">
        <f>IF(V76&lt;&gt;"",ScoreTable!$B$18,"")</f>
        <v/>
      </c>
      <c r="CL76" s="332" t="str">
        <f>IF(W76&lt;&gt;"",ScoreTable!$C$18,"")</f>
        <v/>
      </c>
      <c r="CM76" s="332" t="str">
        <f>IF(X76&lt;&gt;"",ScoreTable!$B$19,"")</f>
        <v/>
      </c>
      <c r="CN76" s="332" t="str">
        <f>IF(Y76&lt;&gt;"",ScoreTable!$C$19,"")</f>
        <v/>
      </c>
      <c r="CO76" s="332" t="str">
        <f>IF(Z76&lt;&gt;"",ScoreTable!$B$20,"")</f>
        <v/>
      </c>
      <c r="CP76" s="332" t="str">
        <f>IF(AA76&lt;&gt;"",ScoreTable!$C$20,"")</f>
        <v/>
      </c>
      <c r="CQ76" s="332" t="str">
        <f>IF(AB76&lt;&gt;"",ScoreTable!$B$21,"")</f>
        <v/>
      </c>
      <c r="CR76" s="332" t="str">
        <f>IF(AC76&lt;&gt;"",ScoreTable!$C$21,"")</f>
        <v/>
      </c>
      <c r="CS76" s="332" t="str">
        <f>IF(AD76&lt;&gt;"",ScoreTable!$B$22,"")</f>
        <v/>
      </c>
      <c r="CT76" s="332" t="str">
        <f>IF(AE76&lt;&gt;"",ScoreTable!$C$22,"")</f>
        <v/>
      </c>
      <c r="CU76" s="332" t="str">
        <f>IF(AF76&lt;&gt;"",ScoreTable!$B$23,"")</f>
        <v/>
      </c>
      <c r="CV76" s="332" t="str">
        <f>IF(AG76&lt;&gt;"",ScoreTable!$C$23,"")</f>
        <v/>
      </c>
      <c r="CW76" s="332" t="str">
        <f>IF(AH76&lt;&gt;"",ScoreTable!$B$24,"")</f>
        <v/>
      </c>
      <c r="CX76" s="332" t="str">
        <f>IF(AI76&lt;&gt;"",ScoreTable!$C$24,"")</f>
        <v/>
      </c>
      <c r="CY76" s="332" t="str">
        <f>IF(AJ76&lt;&gt;"",ScoreTable!$B$25,"")</f>
        <v/>
      </c>
      <c r="CZ76" s="332" t="str">
        <f>IF(AK76&lt;&gt;"",ScoreTable!$C$25,"")</f>
        <v/>
      </c>
      <c r="DA76" s="332" t="str">
        <f>IF(AL76&lt;&gt;"",ScoreTable!$B$26,"")</f>
        <v/>
      </c>
      <c r="DB76" s="332" t="str">
        <f>IF(AM76&lt;&gt;"",ScoreTable!$C$26,"")</f>
        <v/>
      </c>
      <c r="DC76" s="332" t="str">
        <f>IF(AN76&lt;&gt;"",ScoreTable!$B$27,"")</f>
        <v/>
      </c>
      <c r="DD76" s="332" t="str">
        <f>IF(AO76&lt;&gt;"",ScoreTable!$C$27,"")</f>
        <v/>
      </c>
      <c r="DE76" s="332" t="str">
        <f>IF(AP76&lt;&gt;"",ScoreTable!$B$28,"")</f>
        <v/>
      </c>
      <c r="DF76" s="332" t="str">
        <f>IF(AQ76&lt;&gt;"",ScoreTable!$C$28,"")</f>
        <v/>
      </c>
      <c r="DG76" s="332" t="str">
        <f>IF(AR76&lt;&gt;"",ScoreTable!$B$29,"")</f>
        <v/>
      </c>
      <c r="DH76" s="332" t="str">
        <f>IF(AS76&lt;&gt;"",ScoreTable!$C$29,"")</f>
        <v/>
      </c>
      <c r="DI76" s="332" t="str">
        <f>IF(AT76&lt;&gt;"",ScoreTable!$B$30,"")</f>
        <v/>
      </c>
      <c r="DJ76" s="332" t="str">
        <f>IF(AU76&lt;&gt;"",ScoreTable!$C$30,"")</f>
        <v/>
      </c>
      <c r="DK76" s="332" t="str">
        <f>IF(AV76&lt;&gt;"",ScoreTable!$B$31,"")</f>
        <v/>
      </c>
      <c r="DL76" s="332" t="str">
        <f>IF(AW76&lt;&gt;"",ScoreTable!$C$31,"")</f>
        <v/>
      </c>
      <c r="DM76" s="332" t="str">
        <f>IF(AX76&lt;&gt;"",ScoreTable!$B$32,"")</f>
        <v/>
      </c>
      <c r="DN76" s="346" t="str">
        <f>IF(AY76&lt;&gt;"",ScoreTable!$C$32,"")</f>
        <v/>
      </c>
      <c r="DO76" s="338" t="str">
        <f>IF(AZ76&lt;&gt;"",ScoreTable!$B$34,"")</f>
        <v/>
      </c>
      <c r="DP76" s="332" t="str">
        <f>IF(BA76&lt;&gt;"",ScoreTable!$C$34,"")</f>
        <v/>
      </c>
      <c r="DQ76" s="332" t="str">
        <f>IF(BB76&lt;&gt;"",ScoreTable!$B$35,"")</f>
        <v/>
      </c>
      <c r="DR76" s="339" t="str">
        <f>IF(BC76&lt;&gt;"",ScoreTable!$C$35,"")</f>
        <v/>
      </c>
      <c r="DS76" s="338" t="str">
        <f>IF(BD76&lt;&gt;"",ScoreTable!$B$37,"")</f>
        <v/>
      </c>
      <c r="DT76" s="332" t="str">
        <f>IF(BE76&lt;&gt;"",ScoreTable!$C$37,"")</f>
        <v/>
      </c>
      <c r="DU76" s="332" t="str">
        <f>IF(BF76&lt;&gt;"",ScoreTable!$B$38,"")</f>
        <v/>
      </c>
      <c r="DV76" s="332" t="str">
        <f>IF(BG76&lt;&gt;"",ScoreTable!$C$38,"")</f>
        <v/>
      </c>
      <c r="DW76" s="332" t="str">
        <f>IF(BH76&lt;&gt;"",ScoreTable!$B$39,"")</f>
        <v/>
      </c>
      <c r="DX76" s="339" t="str">
        <f>IF(BI76&lt;&gt;"",ScoreTable!$C$39,"")</f>
        <v/>
      </c>
      <c r="DY76" s="338" t="str">
        <f>IF(BJ76&lt;&gt;"",ScoreTable!$B$3,"")</f>
        <v/>
      </c>
      <c r="DZ76" s="332" t="str">
        <f>IF(BK76&lt;&gt;"",ScoreTable!$C$3,"")</f>
        <v/>
      </c>
      <c r="EA76" s="332" t="str">
        <f>IF(BL76&lt;&gt;"",ScoreTable!$B$4,"")</f>
        <v/>
      </c>
      <c r="EB76" s="332" t="str">
        <f>IF(BM76&lt;&gt;"",ScoreTable!$C$4,"")</f>
        <v/>
      </c>
      <c r="EC76" s="332" t="str">
        <f>IF(BN76&lt;&gt;"",ScoreTable!$B$5,"")</f>
        <v/>
      </c>
      <c r="ED76" s="332" t="str">
        <f>IF(BO76&lt;&gt;"",ScoreTable!$C$5,"")</f>
        <v/>
      </c>
      <c r="EE76" s="332" t="str">
        <f>IF(BP76&lt;&gt;"",ScoreTable!$B$6,"")</f>
        <v/>
      </c>
      <c r="EF76" s="339" t="str">
        <f>IF(BQ76&lt;&gt;"",ScoreTable!$C$6,"")</f>
        <v/>
      </c>
      <c r="EG76" s="353" t="str">
        <f t="shared" si="29"/>
        <v/>
      </c>
    </row>
    <row r="77" spans="1:137" x14ac:dyDescent="0.2">
      <c r="A77">
        <v>73</v>
      </c>
      <c r="B77" s="328"/>
      <c r="C77" s="336">
        <f>Section4.c!C72</f>
        <v>0</v>
      </c>
      <c r="D77" s="338"/>
      <c r="E77" s="332"/>
      <c r="F77" s="332"/>
      <c r="G77" s="332"/>
      <c r="H77" s="332"/>
      <c r="I77" s="339"/>
      <c r="J77" s="338"/>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9"/>
      <c r="AZ77" s="338"/>
      <c r="BA77" s="332"/>
      <c r="BB77" s="332"/>
      <c r="BC77" s="346"/>
      <c r="BD77" s="338"/>
      <c r="BE77" s="332"/>
      <c r="BF77" s="332"/>
      <c r="BG77" s="332"/>
      <c r="BH77" s="332"/>
      <c r="BI77" s="339"/>
      <c r="BJ77" s="337"/>
      <c r="BK77" s="332"/>
      <c r="BL77" s="332"/>
      <c r="BM77" s="332"/>
      <c r="BN77" s="332"/>
      <c r="BO77" s="332"/>
      <c r="BP77" s="332"/>
      <c r="BQ77" s="339"/>
      <c r="BR77" s="372"/>
      <c r="BS77" s="338" t="str">
        <f>IF(D77&lt;&gt;"",ScoreTable!$B$8,"")</f>
        <v/>
      </c>
      <c r="BT77" s="332" t="str">
        <f>IF(E77&lt;&gt;"",ScoreTable!$C$8,"")</f>
        <v/>
      </c>
      <c r="BU77" s="337" t="str">
        <f>IF(F77&lt;&gt;"",ScoreTable!B81,"")</f>
        <v/>
      </c>
      <c r="BV77" s="332" t="str">
        <f>IF(G77&lt;&gt;"",ScoreTable!C81,"")</f>
        <v/>
      </c>
      <c r="BW77" s="337" t="str">
        <f>IF(H77&lt;&gt;"",ScoreTable!B82,"")</f>
        <v/>
      </c>
      <c r="BX77" s="339" t="str">
        <f>IF(I77&lt;&gt;"",ScoreTable!$C$10,"")</f>
        <v/>
      </c>
      <c r="BY77" s="338" t="str">
        <f>IF(J77&lt;&gt;"",ScoreTable!$B$12,"")</f>
        <v/>
      </c>
      <c r="BZ77" s="332" t="str">
        <f>IF(K77&lt;&gt;"",ScoreTable!$C$12,"")</f>
        <v/>
      </c>
      <c r="CA77" s="332" t="str">
        <f>IF(L77&lt;&gt;"",ScoreTable!$B$13,"")</f>
        <v/>
      </c>
      <c r="CB77" s="332" t="str">
        <f>IF(M77&lt;&gt;"",ScoreTable!$C$13,"")</f>
        <v/>
      </c>
      <c r="CC77" s="332" t="str">
        <f>IF(N77&lt;&gt;"",ScoreTable!$B$14,"")</f>
        <v/>
      </c>
      <c r="CD77" s="332" t="str">
        <f>IF(O77&lt;&gt;"",ScoreTable!$C$14,"")</f>
        <v/>
      </c>
      <c r="CE77" s="332" t="str">
        <f>IF(P77&lt;&gt;"",ScoreTable!$B$15,"")</f>
        <v/>
      </c>
      <c r="CF77" s="332" t="str">
        <f>IF(Q77&lt;&gt;"",ScoreTable!$C$15,"")</f>
        <v/>
      </c>
      <c r="CG77" s="332" t="str">
        <f>IF(R77&lt;&gt;"",ScoreTable!$B$16,"")</f>
        <v/>
      </c>
      <c r="CH77" s="332" t="str">
        <f>IF(S77&lt;&gt;"",ScoreTable!$C$16,"")</f>
        <v/>
      </c>
      <c r="CI77" s="332" t="str">
        <f>IF(T77&lt;&gt;"",ScoreTable!$B$17,"")</f>
        <v/>
      </c>
      <c r="CJ77" s="332" t="str">
        <f>IF(U77&lt;&gt;"",ScoreTable!$C$17,"")</f>
        <v/>
      </c>
      <c r="CK77" s="332" t="str">
        <f>IF(V77&lt;&gt;"",ScoreTable!$B$18,"")</f>
        <v/>
      </c>
      <c r="CL77" s="332" t="str">
        <f>IF(W77&lt;&gt;"",ScoreTable!$C$18,"")</f>
        <v/>
      </c>
      <c r="CM77" s="332" t="str">
        <f>IF(X77&lt;&gt;"",ScoreTable!$B$19,"")</f>
        <v/>
      </c>
      <c r="CN77" s="332" t="str">
        <f>IF(Y77&lt;&gt;"",ScoreTable!$C$19,"")</f>
        <v/>
      </c>
      <c r="CO77" s="332" t="str">
        <f>IF(Z77&lt;&gt;"",ScoreTable!$B$20,"")</f>
        <v/>
      </c>
      <c r="CP77" s="332" t="str">
        <f>IF(AA77&lt;&gt;"",ScoreTable!$C$20,"")</f>
        <v/>
      </c>
      <c r="CQ77" s="332" t="str">
        <f>IF(AB77&lt;&gt;"",ScoreTable!$B$21,"")</f>
        <v/>
      </c>
      <c r="CR77" s="332" t="str">
        <f>IF(AC77&lt;&gt;"",ScoreTable!$C$21,"")</f>
        <v/>
      </c>
      <c r="CS77" s="332" t="str">
        <f>IF(AD77&lt;&gt;"",ScoreTable!$B$22,"")</f>
        <v/>
      </c>
      <c r="CT77" s="332" t="str">
        <f>IF(AE77&lt;&gt;"",ScoreTable!$C$22,"")</f>
        <v/>
      </c>
      <c r="CU77" s="332" t="str">
        <f>IF(AF77&lt;&gt;"",ScoreTable!$B$23,"")</f>
        <v/>
      </c>
      <c r="CV77" s="332" t="str">
        <f>IF(AG77&lt;&gt;"",ScoreTable!$C$23,"")</f>
        <v/>
      </c>
      <c r="CW77" s="332" t="str">
        <f>IF(AH77&lt;&gt;"",ScoreTable!$B$24,"")</f>
        <v/>
      </c>
      <c r="CX77" s="332" t="str">
        <f>IF(AI77&lt;&gt;"",ScoreTable!$C$24,"")</f>
        <v/>
      </c>
      <c r="CY77" s="332" t="str">
        <f>IF(AJ77&lt;&gt;"",ScoreTable!$B$25,"")</f>
        <v/>
      </c>
      <c r="CZ77" s="332" t="str">
        <f>IF(AK77&lt;&gt;"",ScoreTable!$C$25,"")</f>
        <v/>
      </c>
      <c r="DA77" s="332" t="str">
        <f>IF(AL77&lt;&gt;"",ScoreTable!$B$26,"")</f>
        <v/>
      </c>
      <c r="DB77" s="332" t="str">
        <f>IF(AM77&lt;&gt;"",ScoreTable!$C$26,"")</f>
        <v/>
      </c>
      <c r="DC77" s="332" t="str">
        <f>IF(AN77&lt;&gt;"",ScoreTable!$B$27,"")</f>
        <v/>
      </c>
      <c r="DD77" s="332" t="str">
        <f>IF(AO77&lt;&gt;"",ScoreTable!$C$27,"")</f>
        <v/>
      </c>
      <c r="DE77" s="332" t="str">
        <f>IF(AP77&lt;&gt;"",ScoreTable!$B$28,"")</f>
        <v/>
      </c>
      <c r="DF77" s="332" t="str">
        <f>IF(AQ77&lt;&gt;"",ScoreTable!$C$28,"")</f>
        <v/>
      </c>
      <c r="DG77" s="332" t="str">
        <f>IF(AR77&lt;&gt;"",ScoreTable!$B$29,"")</f>
        <v/>
      </c>
      <c r="DH77" s="332" t="str">
        <f>IF(AS77&lt;&gt;"",ScoreTable!$C$29,"")</f>
        <v/>
      </c>
      <c r="DI77" s="332" t="str">
        <f>IF(AT77&lt;&gt;"",ScoreTable!$B$30,"")</f>
        <v/>
      </c>
      <c r="DJ77" s="332" t="str">
        <f>IF(AU77&lt;&gt;"",ScoreTable!$C$30,"")</f>
        <v/>
      </c>
      <c r="DK77" s="332" t="str">
        <f>IF(AV77&lt;&gt;"",ScoreTable!$B$31,"")</f>
        <v/>
      </c>
      <c r="DL77" s="332" t="str">
        <f>IF(AW77&lt;&gt;"",ScoreTable!$C$31,"")</f>
        <v/>
      </c>
      <c r="DM77" s="332" t="str">
        <f>IF(AX77&lt;&gt;"",ScoreTable!$B$32,"")</f>
        <v/>
      </c>
      <c r="DN77" s="346" t="str">
        <f>IF(AY77&lt;&gt;"",ScoreTable!$C$32,"")</f>
        <v/>
      </c>
      <c r="DO77" s="338" t="str">
        <f>IF(AZ77&lt;&gt;"",ScoreTable!$B$34,"")</f>
        <v/>
      </c>
      <c r="DP77" s="332" t="str">
        <f>IF(BA77&lt;&gt;"",ScoreTable!$C$34,"")</f>
        <v/>
      </c>
      <c r="DQ77" s="332" t="str">
        <f>IF(BB77&lt;&gt;"",ScoreTable!$B$35,"")</f>
        <v/>
      </c>
      <c r="DR77" s="339" t="str">
        <f>IF(BC77&lt;&gt;"",ScoreTable!$C$35,"")</f>
        <v/>
      </c>
      <c r="DS77" s="338" t="str">
        <f>IF(BD77&lt;&gt;"",ScoreTable!$B$37,"")</f>
        <v/>
      </c>
      <c r="DT77" s="332" t="str">
        <f>IF(BE77&lt;&gt;"",ScoreTable!$C$37,"")</f>
        <v/>
      </c>
      <c r="DU77" s="332" t="str">
        <f>IF(BF77&lt;&gt;"",ScoreTable!$B$38,"")</f>
        <v/>
      </c>
      <c r="DV77" s="332" t="str">
        <f>IF(BG77&lt;&gt;"",ScoreTable!$C$38,"")</f>
        <v/>
      </c>
      <c r="DW77" s="332" t="str">
        <f>IF(BH77&lt;&gt;"",ScoreTable!$B$39,"")</f>
        <v/>
      </c>
      <c r="DX77" s="339" t="str">
        <f>IF(BI77&lt;&gt;"",ScoreTable!$C$39,"")</f>
        <v/>
      </c>
      <c r="DY77" s="338" t="str">
        <f>IF(BJ77&lt;&gt;"",ScoreTable!$B$3,"")</f>
        <v/>
      </c>
      <c r="DZ77" s="332" t="str">
        <f>IF(BK77&lt;&gt;"",ScoreTable!$C$3,"")</f>
        <v/>
      </c>
      <c r="EA77" s="332" t="str">
        <f>IF(BL77&lt;&gt;"",ScoreTable!$B$4,"")</f>
        <v/>
      </c>
      <c r="EB77" s="332" t="str">
        <f>IF(BM77&lt;&gt;"",ScoreTable!$C$4,"")</f>
        <v/>
      </c>
      <c r="EC77" s="332" t="str">
        <f>IF(BN77&lt;&gt;"",ScoreTable!$B$5,"")</f>
        <v/>
      </c>
      <c r="ED77" s="332" t="str">
        <f>IF(BO77&lt;&gt;"",ScoreTable!$C$5,"")</f>
        <v/>
      </c>
      <c r="EE77" s="332" t="str">
        <f>IF(BP77&lt;&gt;"",ScoreTable!$B$6,"")</f>
        <v/>
      </c>
      <c r="EF77" s="339" t="str">
        <f>IF(BQ77&lt;&gt;"",ScoreTable!$C$6,"")</f>
        <v/>
      </c>
      <c r="EG77" s="353" t="str">
        <f t="shared" si="29"/>
        <v/>
      </c>
    </row>
    <row r="78" spans="1:137" x14ac:dyDescent="0.2">
      <c r="A78">
        <v>74</v>
      </c>
      <c r="B78" s="328"/>
      <c r="C78" s="336">
        <f>Section4.c!C73</f>
        <v>0</v>
      </c>
      <c r="D78" s="338"/>
      <c r="E78" s="332"/>
      <c r="F78" s="332"/>
      <c r="G78" s="332"/>
      <c r="H78" s="332"/>
      <c r="I78" s="339"/>
      <c r="J78" s="338"/>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9"/>
      <c r="AZ78" s="338"/>
      <c r="BA78" s="332"/>
      <c r="BB78" s="332"/>
      <c r="BC78" s="346"/>
      <c r="BD78" s="338"/>
      <c r="BE78" s="332"/>
      <c r="BF78" s="332"/>
      <c r="BG78" s="332"/>
      <c r="BH78" s="332"/>
      <c r="BI78" s="339"/>
      <c r="BJ78" s="337"/>
      <c r="BK78" s="332"/>
      <c r="BL78" s="332"/>
      <c r="BM78" s="332"/>
      <c r="BN78" s="332"/>
      <c r="BO78" s="332"/>
      <c r="BP78" s="332"/>
      <c r="BQ78" s="339"/>
      <c r="BR78" s="372"/>
      <c r="BS78" s="338" t="str">
        <f>IF(D78&lt;&gt;"",ScoreTable!$B$8,"")</f>
        <v/>
      </c>
      <c r="BT78" s="332" t="str">
        <f>IF(E78&lt;&gt;"",ScoreTable!$C$8,"")</f>
        <v/>
      </c>
      <c r="BU78" s="337" t="str">
        <f>IF(F78&lt;&gt;"",ScoreTable!B82,"")</f>
        <v/>
      </c>
      <c r="BV78" s="332" t="str">
        <f>IF(G78&lt;&gt;"",ScoreTable!C82,"")</f>
        <v/>
      </c>
      <c r="BW78" s="337" t="str">
        <f>IF(H78&lt;&gt;"",ScoreTable!B83,"")</f>
        <v/>
      </c>
      <c r="BX78" s="339" t="str">
        <f>IF(I78&lt;&gt;"",ScoreTable!$C$10,"")</f>
        <v/>
      </c>
      <c r="BY78" s="338" t="str">
        <f>IF(J78&lt;&gt;"",ScoreTable!$B$12,"")</f>
        <v/>
      </c>
      <c r="BZ78" s="332" t="str">
        <f>IF(K78&lt;&gt;"",ScoreTable!$C$12,"")</f>
        <v/>
      </c>
      <c r="CA78" s="332" t="str">
        <f>IF(L78&lt;&gt;"",ScoreTable!$B$13,"")</f>
        <v/>
      </c>
      <c r="CB78" s="332" t="str">
        <f>IF(M78&lt;&gt;"",ScoreTable!$C$13,"")</f>
        <v/>
      </c>
      <c r="CC78" s="332" t="str">
        <f>IF(N78&lt;&gt;"",ScoreTable!$B$14,"")</f>
        <v/>
      </c>
      <c r="CD78" s="332" t="str">
        <f>IF(O78&lt;&gt;"",ScoreTable!$C$14,"")</f>
        <v/>
      </c>
      <c r="CE78" s="332" t="str">
        <f>IF(P78&lt;&gt;"",ScoreTable!$B$15,"")</f>
        <v/>
      </c>
      <c r="CF78" s="332" t="str">
        <f>IF(Q78&lt;&gt;"",ScoreTable!$C$15,"")</f>
        <v/>
      </c>
      <c r="CG78" s="332" t="str">
        <f>IF(R78&lt;&gt;"",ScoreTable!$B$16,"")</f>
        <v/>
      </c>
      <c r="CH78" s="332" t="str">
        <f>IF(S78&lt;&gt;"",ScoreTable!$C$16,"")</f>
        <v/>
      </c>
      <c r="CI78" s="332" t="str">
        <f>IF(T78&lt;&gt;"",ScoreTable!$B$17,"")</f>
        <v/>
      </c>
      <c r="CJ78" s="332" t="str">
        <f>IF(U78&lt;&gt;"",ScoreTable!$C$17,"")</f>
        <v/>
      </c>
      <c r="CK78" s="332" t="str">
        <f>IF(V78&lt;&gt;"",ScoreTable!$B$18,"")</f>
        <v/>
      </c>
      <c r="CL78" s="332" t="str">
        <f>IF(W78&lt;&gt;"",ScoreTable!$C$18,"")</f>
        <v/>
      </c>
      <c r="CM78" s="332" t="str">
        <f>IF(X78&lt;&gt;"",ScoreTable!$B$19,"")</f>
        <v/>
      </c>
      <c r="CN78" s="332" t="str">
        <f>IF(Y78&lt;&gt;"",ScoreTable!$C$19,"")</f>
        <v/>
      </c>
      <c r="CO78" s="332" t="str">
        <f>IF(Z78&lt;&gt;"",ScoreTable!$B$20,"")</f>
        <v/>
      </c>
      <c r="CP78" s="332" t="str">
        <f>IF(AA78&lt;&gt;"",ScoreTable!$C$20,"")</f>
        <v/>
      </c>
      <c r="CQ78" s="332" t="str">
        <f>IF(AB78&lt;&gt;"",ScoreTable!$B$21,"")</f>
        <v/>
      </c>
      <c r="CR78" s="332" t="str">
        <f>IF(AC78&lt;&gt;"",ScoreTable!$C$21,"")</f>
        <v/>
      </c>
      <c r="CS78" s="332" t="str">
        <f>IF(AD78&lt;&gt;"",ScoreTable!$B$22,"")</f>
        <v/>
      </c>
      <c r="CT78" s="332" t="str">
        <f>IF(AE78&lt;&gt;"",ScoreTable!$C$22,"")</f>
        <v/>
      </c>
      <c r="CU78" s="332" t="str">
        <f>IF(AF78&lt;&gt;"",ScoreTable!$B$23,"")</f>
        <v/>
      </c>
      <c r="CV78" s="332" t="str">
        <f>IF(AG78&lt;&gt;"",ScoreTable!$C$23,"")</f>
        <v/>
      </c>
      <c r="CW78" s="332" t="str">
        <f>IF(AH78&lt;&gt;"",ScoreTable!$B$24,"")</f>
        <v/>
      </c>
      <c r="CX78" s="332" t="str">
        <f>IF(AI78&lt;&gt;"",ScoreTable!$C$24,"")</f>
        <v/>
      </c>
      <c r="CY78" s="332" t="str">
        <f>IF(AJ78&lt;&gt;"",ScoreTable!$B$25,"")</f>
        <v/>
      </c>
      <c r="CZ78" s="332" t="str">
        <f>IF(AK78&lt;&gt;"",ScoreTable!$C$25,"")</f>
        <v/>
      </c>
      <c r="DA78" s="332" t="str">
        <f>IF(AL78&lt;&gt;"",ScoreTable!$B$26,"")</f>
        <v/>
      </c>
      <c r="DB78" s="332" t="str">
        <f>IF(AM78&lt;&gt;"",ScoreTable!$C$26,"")</f>
        <v/>
      </c>
      <c r="DC78" s="332" t="str">
        <f>IF(AN78&lt;&gt;"",ScoreTable!$B$27,"")</f>
        <v/>
      </c>
      <c r="DD78" s="332" t="str">
        <f>IF(AO78&lt;&gt;"",ScoreTable!$C$27,"")</f>
        <v/>
      </c>
      <c r="DE78" s="332" t="str">
        <f>IF(AP78&lt;&gt;"",ScoreTable!$B$28,"")</f>
        <v/>
      </c>
      <c r="DF78" s="332" t="str">
        <f>IF(AQ78&lt;&gt;"",ScoreTable!$C$28,"")</f>
        <v/>
      </c>
      <c r="DG78" s="332" t="str">
        <f>IF(AR78&lt;&gt;"",ScoreTable!$B$29,"")</f>
        <v/>
      </c>
      <c r="DH78" s="332" t="str">
        <f>IF(AS78&lt;&gt;"",ScoreTable!$C$29,"")</f>
        <v/>
      </c>
      <c r="DI78" s="332" t="str">
        <f>IF(AT78&lt;&gt;"",ScoreTable!$B$30,"")</f>
        <v/>
      </c>
      <c r="DJ78" s="332" t="str">
        <f>IF(AU78&lt;&gt;"",ScoreTable!$C$30,"")</f>
        <v/>
      </c>
      <c r="DK78" s="332" t="str">
        <f>IF(AV78&lt;&gt;"",ScoreTable!$B$31,"")</f>
        <v/>
      </c>
      <c r="DL78" s="332" t="str">
        <f>IF(AW78&lt;&gt;"",ScoreTable!$C$31,"")</f>
        <v/>
      </c>
      <c r="DM78" s="332" t="str">
        <f>IF(AX78&lt;&gt;"",ScoreTable!$B$32,"")</f>
        <v/>
      </c>
      <c r="DN78" s="346" t="str">
        <f>IF(AY78&lt;&gt;"",ScoreTable!$C$32,"")</f>
        <v/>
      </c>
      <c r="DO78" s="338" t="str">
        <f>IF(AZ78&lt;&gt;"",ScoreTable!$B$34,"")</f>
        <v/>
      </c>
      <c r="DP78" s="332" t="str">
        <f>IF(BA78&lt;&gt;"",ScoreTable!$C$34,"")</f>
        <v/>
      </c>
      <c r="DQ78" s="332" t="str">
        <f>IF(BB78&lt;&gt;"",ScoreTable!$B$35,"")</f>
        <v/>
      </c>
      <c r="DR78" s="339" t="str">
        <f>IF(BC78&lt;&gt;"",ScoreTable!$C$35,"")</f>
        <v/>
      </c>
      <c r="DS78" s="338" t="str">
        <f>IF(BD78&lt;&gt;"",ScoreTable!$B$37,"")</f>
        <v/>
      </c>
      <c r="DT78" s="332" t="str">
        <f>IF(BE78&lt;&gt;"",ScoreTable!$C$37,"")</f>
        <v/>
      </c>
      <c r="DU78" s="332" t="str">
        <f>IF(BF78&lt;&gt;"",ScoreTable!$B$38,"")</f>
        <v/>
      </c>
      <c r="DV78" s="332" t="str">
        <f>IF(BG78&lt;&gt;"",ScoreTable!$C$38,"")</f>
        <v/>
      </c>
      <c r="DW78" s="332" t="str">
        <f>IF(BH78&lt;&gt;"",ScoreTable!$B$39,"")</f>
        <v/>
      </c>
      <c r="DX78" s="339" t="str">
        <f>IF(BI78&lt;&gt;"",ScoreTable!$C$39,"")</f>
        <v/>
      </c>
      <c r="DY78" s="338" t="str">
        <f>IF(BJ78&lt;&gt;"",ScoreTable!$B$3,"")</f>
        <v/>
      </c>
      <c r="DZ78" s="332" t="str">
        <f>IF(BK78&lt;&gt;"",ScoreTable!$C$3,"")</f>
        <v/>
      </c>
      <c r="EA78" s="332" t="str">
        <f>IF(BL78&lt;&gt;"",ScoreTable!$B$4,"")</f>
        <v/>
      </c>
      <c r="EB78" s="332" t="str">
        <f>IF(BM78&lt;&gt;"",ScoreTable!$C$4,"")</f>
        <v/>
      </c>
      <c r="EC78" s="332" t="str">
        <f>IF(BN78&lt;&gt;"",ScoreTable!$B$5,"")</f>
        <v/>
      </c>
      <c r="ED78" s="332" t="str">
        <f>IF(BO78&lt;&gt;"",ScoreTable!$C$5,"")</f>
        <v/>
      </c>
      <c r="EE78" s="332" t="str">
        <f>IF(BP78&lt;&gt;"",ScoreTable!$B$6,"")</f>
        <v/>
      </c>
      <c r="EF78" s="339" t="str">
        <f>IF(BQ78&lt;&gt;"",ScoreTable!$C$6,"")</f>
        <v/>
      </c>
      <c r="EG78" s="353" t="str">
        <f t="shared" si="29"/>
        <v/>
      </c>
    </row>
    <row r="79" spans="1:137" ht="13.5" thickBot="1" x14ac:dyDescent="0.25">
      <c r="A79">
        <v>75</v>
      </c>
      <c r="B79" s="328"/>
      <c r="C79" s="336">
        <f>Section4.c!C74</f>
        <v>0</v>
      </c>
      <c r="D79" s="340"/>
      <c r="E79" s="341"/>
      <c r="F79" s="341"/>
      <c r="G79" s="341"/>
      <c r="H79" s="341"/>
      <c r="I79" s="342"/>
      <c r="J79" s="340"/>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2"/>
      <c r="AZ79" s="340"/>
      <c r="BA79" s="341"/>
      <c r="BB79" s="341"/>
      <c r="BC79" s="347"/>
      <c r="BD79" s="340"/>
      <c r="BE79" s="341"/>
      <c r="BF79" s="341"/>
      <c r="BG79" s="341"/>
      <c r="BH79" s="341"/>
      <c r="BI79" s="342"/>
      <c r="BJ79" s="345"/>
      <c r="BK79" s="341"/>
      <c r="BL79" s="341"/>
      <c r="BM79" s="341"/>
      <c r="BN79" s="341"/>
      <c r="BO79" s="341"/>
      <c r="BP79" s="341"/>
      <c r="BQ79" s="342"/>
      <c r="BR79" s="372"/>
      <c r="BS79" s="340" t="str">
        <f>IF(D79&lt;&gt;"",ScoreTable!$B$8,"")</f>
        <v/>
      </c>
      <c r="BT79" s="341" t="str">
        <f>IF(E79&lt;&gt;"",ScoreTable!$C$8,"")</f>
        <v/>
      </c>
      <c r="BU79" s="345" t="str">
        <f>IF(F79&lt;&gt;"",ScoreTable!B83,"")</f>
        <v/>
      </c>
      <c r="BV79" s="341" t="str">
        <f>IF(G79&lt;&gt;"",ScoreTable!C83,"")</f>
        <v/>
      </c>
      <c r="BW79" s="345" t="str">
        <f>IF(H79&lt;&gt;"",ScoreTable!B84,"")</f>
        <v/>
      </c>
      <c r="BX79" s="342" t="str">
        <f>IF(I79&lt;&gt;"",ScoreTable!$C$10,"")</f>
        <v/>
      </c>
      <c r="BY79" s="356" t="str">
        <f>IF(J79&lt;&gt;"",ScoreTable!$B$12,"")</f>
        <v/>
      </c>
      <c r="BZ79" s="355" t="str">
        <f>IF(K79&lt;&gt;"",ScoreTable!$C$12,"")</f>
        <v/>
      </c>
      <c r="CA79" s="355" t="str">
        <f>IF(L79&lt;&gt;"",ScoreTable!$B$13,"")</f>
        <v/>
      </c>
      <c r="CB79" s="355" t="str">
        <f>IF(M79&lt;&gt;"",ScoreTable!$C$13,"")</f>
        <v/>
      </c>
      <c r="CC79" s="355" t="str">
        <f>IF(N79&lt;&gt;"",ScoreTable!$B$14,"")</f>
        <v/>
      </c>
      <c r="CD79" s="355" t="str">
        <f>IF(O79&lt;&gt;"",ScoreTable!$C$14,"")</f>
        <v/>
      </c>
      <c r="CE79" s="355" t="str">
        <f>IF(P79&lt;&gt;"",ScoreTable!$B$15,"")</f>
        <v/>
      </c>
      <c r="CF79" s="355" t="str">
        <f>IF(Q79&lt;&gt;"",ScoreTable!$C$15,"")</f>
        <v/>
      </c>
      <c r="CG79" s="355" t="str">
        <f>IF(R79&lt;&gt;"",ScoreTable!$B$16,"")</f>
        <v/>
      </c>
      <c r="CH79" s="355" t="str">
        <f>IF(S79&lt;&gt;"",ScoreTable!$C$16,"")</f>
        <v/>
      </c>
      <c r="CI79" s="355" t="str">
        <f>IF(T79&lt;&gt;"",ScoreTable!$B$17,"")</f>
        <v/>
      </c>
      <c r="CJ79" s="355" t="str">
        <f>IF(U79&lt;&gt;"",ScoreTable!$C$17,"")</f>
        <v/>
      </c>
      <c r="CK79" s="355" t="str">
        <f>IF(V79&lt;&gt;"",ScoreTable!$B$18,"")</f>
        <v/>
      </c>
      <c r="CL79" s="355" t="str">
        <f>IF(W79&lt;&gt;"",ScoreTable!$C$18,"")</f>
        <v/>
      </c>
      <c r="CM79" s="355" t="str">
        <f>IF(X79&lt;&gt;"",ScoreTable!$B$19,"")</f>
        <v/>
      </c>
      <c r="CN79" s="355" t="str">
        <f>IF(Y79&lt;&gt;"",ScoreTable!$C$19,"")</f>
        <v/>
      </c>
      <c r="CO79" s="355" t="str">
        <f>IF(Z79&lt;&gt;"",ScoreTable!$B$20,"")</f>
        <v/>
      </c>
      <c r="CP79" s="355" t="str">
        <f>IF(AA79&lt;&gt;"",ScoreTable!$C$20,"")</f>
        <v/>
      </c>
      <c r="CQ79" s="355" t="str">
        <f>IF(AB79&lt;&gt;"",ScoreTable!$B$21,"")</f>
        <v/>
      </c>
      <c r="CR79" s="355" t="str">
        <f>IF(AC79&lt;&gt;"",ScoreTable!$C$21,"")</f>
        <v/>
      </c>
      <c r="CS79" s="355" t="str">
        <f>IF(AD79&lt;&gt;"",ScoreTable!$B$22,"")</f>
        <v/>
      </c>
      <c r="CT79" s="355" t="str">
        <f>IF(AE79&lt;&gt;"",ScoreTable!$C$22,"")</f>
        <v/>
      </c>
      <c r="CU79" s="355" t="str">
        <f>IF(AF79&lt;&gt;"",ScoreTable!$B$23,"")</f>
        <v/>
      </c>
      <c r="CV79" s="355" t="str">
        <f>IF(AG79&lt;&gt;"",ScoreTable!$C$23,"")</f>
        <v/>
      </c>
      <c r="CW79" s="355" t="str">
        <f>IF(AH79&lt;&gt;"",ScoreTable!$B$24,"")</f>
        <v/>
      </c>
      <c r="CX79" s="355" t="str">
        <f>IF(AI79&lt;&gt;"",ScoreTable!$C$24,"")</f>
        <v/>
      </c>
      <c r="CY79" s="355" t="str">
        <f>IF(AJ79&lt;&gt;"",ScoreTable!$B$25,"")</f>
        <v/>
      </c>
      <c r="CZ79" s="355" t="str">
        <f>IF(AK79&lt;&gt;"",ScoreTable!$C$25,"")</f>
        <v/>
      </c>
      <c r="DA79" s="355" t="str">
        <f>IF(AL79&lt;&gt;"",ScoreTable!$B$26,"")</f>
        <v/>
      </c>
      <c r="DB79" s="355" t="str">
        <f>IF(AM79&lt;&gt;"",ScoreTable!$C$26,"")</f>
        <v/>
      </c>
      <c r="DC79" s="355" t="str">
        <f>IF(AN79&lt;&gt;"",ScoreTable!$B$27,"")</f>
        <v/>
      </c>
      <c r="DD79" s="355" t="str">
        <f>IF(AO79&lt;&gt;"",ScoreTable!$C$27,"")</f>
        <v/>
      </c>
      <c r="DE79" s="355" t="str">
        <f>IF(AP79&lt;&gt;"",ScoreTable!$B$28,"")</f>
        <v/>
      </c>
      <c r="DF79" s="355" t="str">
        <f>IF(AQ79&lt;&gt;"",ScoreTable!$C$28,"")</f>
        <v/>
      </c>
      <c r="DG79" s="355" t="str">
        <f>IF(AR79&lt;&gt;"",ScoreTable!$B$29,"")</f>
        <v/>
      </c>
      <c r="DH79" s="355" t="str">
        <f>IF(AS79&lt;&gt;"",ScoreTable!$C$29,"")</f>
        <v/>
      </c>
      <c r="DI79" s="355" t="str">
        <f>IF(AT79&lt;&gt;"",ScoreTable!$B$30,"")</f>
        <v/>
      </c>
      <c r="DJ79" s="355" t="str">
        <f>IF(AU79&lt;&gt;"",ScoreTable!$C$30,"")</f>
        <v/>
      </c>
      <c r="DK79" s="355" t="str">
        <f>IF(AV79&lt;&gt;"",ScoreTable!$B$31,"")</f>
        <v/>
      </c>
      <c r="DL79" s="355" t="str">
        <f>IF(AW79&lt;&gt;"",ScoreTable!$C$31,"")</f>
        <v/>
      </c>
      <c r="DM79" s="355" t="str">
        <f>IF(AX79&lt;&gt;"",ScoreTable!$B$32,"")</f>
        <v/>
      </c>
      <c r="DN79" s="357" t="str">
        <f>IF(AY79&lt;&gt;"",ScoreTable!$C$32,"")</f>
        <v/>
      </c>
      <c r="DO79" s="356" t="str">
        <f>IF(AZ79&lt;&gt;"",ScoreTable!$B$34,"")</f>
        <v/>
      </c>
      <c r="DP79" s="355" t="str">
        <f>IF(BA79&lt;&gt;"",ScoreTable!$C$34,"")</f>
        <v/>
      </c>
      <c r="DQ79" s="355" t="str">
        <f>IF(BB79&lt;&gt;"",ScoreTable!$B$35,"")</f>
        <v/>
      </c>
      <c r="DR79" s="358" t="str">
        <f>IF(BC79&lt;&gt;"",ScoreTable!$C$35,"")</f>
        <v/>
      </c>
      <c r="DS79" s="356" t="str">
        <f>IF(BD79&lt;&gt;"",ScoreTable!$B$37,"")</f>
        <v/>
      </c>
      <c r="DT79" s="355" t="str">
        <f>IF(BE79&lt;&gt;"",ScoreTable!$C$37,"")</f>
        <v/>
      </c>
      <c r="DU79" s="355" t="str">
        <f>IF(BF79&lt;&gt;"",ScoreTable!$B$38,"")</f>
        <v/>
      </c>
      <c r="DV79" s="355" t="str">
        <f>IF(BG79&lt;&gt;"",ScoreTable!$C$38,"")</f>
        <v/>
      </c>
      <c r="DW79" s="355" t="str">
        <f>IF(BH79&lt;&gt;"",ScoreTable!$B$39,"")</f>
        <v/>
      </c>
      <c r="DX79" s="358" t="str">
        <f>IF(BI79&lt;&gt;"",ScoreTable!$C$39,"")</f>
        <v/>
      </c>
      <c r="DY79" s="356" t="str">
        <f>IF(BJ79&lt;&gt;"",ScoreTable!$B$3,"")</f>
        <v/>
      </c>
      <c r="DZ79" s="355" t="str">
        <f>IF(BK79&lt;&gt;"",ScoreTable!$C$3,"")</f>
        <v/>
      </c>
      <c r="EA79" s="355" t="str">
        <f>IF(BL79&lt;&gt;"",ScoreTable!$B$4,"")</f>
        <v/>
      </c>
      <c r="EB79" s="355" t="str">
        <f>IF(BM79&lt;&gt;"",ScoreTable!$C$4,"")</f>
        <v/>
      </c>
      <c r="EC79" s="355" t="str">
        <f>IF(BN79&lt;&gt;"",ScoreTable!$B$5,"")</f>
        <v/>
      </c>
      <c r="ED79" s="355" t="str">
        <f>IF(BO79&lt;&gt;"",ScoreTable!$C$5,"")</f>
        <v/>
      </c>
      <c r="EE79" s="355" t="str">
        <f>IF(BP79&lt;&gt;"",ScoreTable!$B$6,"")</f>
        <v/>
      </c>
      <c r="EF79" s="358" t="str">
        <f>IF(BQ79&lt;&gt;"",ScoreTable!$C$6,"")</f>
        <v/>
      </c>
      <c r="EG79" s="354" t="str">
        <f t="shared" si="29"/>
        <v/>
      </c>
    </row>
    <row r="80" spans="1:137" ht="18.75" thickBot="1" x14ac:dyDescent="0.3">
      <c r="C80" s="872"/>
      <c r="D80" s="873"/>
      <c r="E80" s="873"/>
      <c r="F80" s="873"/>
      <c r="G80" s="873"/>
      <c r="H80" s="873"/>
      <c r="I80" s="873"/>
      <c r="J80" s="873"/>
      <c r="K80" s="873"/>
      <c r="L80" s="873"/>
      <c r="M80" s="873"/>
      <c r="N80" s="873"/>
      <c r="O80" s="873"/>
      <c r="P80" s="873"/>
      <c r="Q80" s="87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873"/>
      <c r="BA80" s="873"/>
      <c r="BB80" s="873"/>
      <c r="BC80" s="873"/>
      <c r="BD80" s="873"/>
      <c r="BE80" s="873"/>
      <c r="BF80" s="873"/>
      <c r="BG80" s="873"/>
      <c r="BH80" s="873"/>
      <c r="BI80" s="873"/>
      <c r="BJ80" s="873"/>
      <c r="BK80" s="873"/>
      <c r="BL80" s="873"/>
      <c r="BM80" s="873"/>
      <c r="BN80" s="873"/>
      <c r="BO80" s="873"/>
      <c r="BP80" s="873"/>
      <c r="BQ80" s="555"/>
      <c r="BR80" s="372"/>
      <c r="BS80" s="863" t="s">
        <v>472</v>
      </c>
      <c r="BT80" s="864"/>
      <c r="BU80" s="864"/>
      <c r="BV80" s="864"/>
      <c r="BW80" s="864"/>
      <c r="BX80" s="864"/>
      <c r="BY80" s="864"/>
      <c r="BZ80" s="864"/>
      <c r="CA80" s="864"/>
      <c r="CB80" s="864"/>
      <c r="CC80" s="864"/>
      <c r="CD80" s="864"/>
      <c r="CE80" s="864"/>
      <c r="CF80" s="864"/>
      <c r="CG80" s="864"/>
      <c r="CH80" s="864"/>
      <c r="CI80" s="864"/>
      <c r="CJ80" s="864"/>
      <c r="CK80" s="864"/>
      <c r="CL80" s="864"/>
      <c r="CM80" s="864"/>
      <c r="CN80" s="864"/>
      <c r="CO80" s="864"/>
      <c r="CP80" s="864"/>
      <c r="CQ80" s="864"/>
      <c r="CR80" s="864"/>
      <c r="CS80" s="864"/>
      <c r="CT80" s="864"/>
      <c r="CU80" s="864"/>
      <c r="CV80" s="864"/>
      <c r="CW80" s="864"/>
      <c r="CX80" s="864"/>
      <c r="CY80" s="864"/>
      <c r="CZ80" s="864"/>
      <c r="DA80" s="864"/>
      <c r="DB80" s="864"/>
      <c r="DC80" s="864"/>
      <c r="DD80" s="864"/>
      <c r="DE80" s="864"/>
      <c r="DF80" s="864"/>
      <c r="DG80" s="864"/>
      <c r="DH80" s="864"/>
      <c r="DI80" s="864"/>
      <c r="DJ80" s="864"/>
      <c r="DK80" s="864"/>
      <c r="DL80" s="864"/>
      <c r="DM80" s="864"/>
      <c r="DN80" s="864"/>
      <c r="DO80" s="864"/>
      <c r="DP80" s="864"/>
      <c r="DQ80" s="864"/>
      <c r="DR80" s="864"/>
      <c r="DS80" s="864"/>
      <c r="DT80" s="864"/>
      <c r="DU80" s="864"/>
      <c r="DV80" s="864"/>
      <c r="DW80" s="864"/>
      <c r="DX80" s="864"/>
      <c r="DY80" s="864"/>
      <c r="DZ80" s="864"/>
      <c r="EA80" s="864"/>
      <c r="EB80" s="864"/>
      <c r="EC80" s="864"/>
      <c r="ED80" s="864"/>
      <c r="EE80" s="864"/>
      <c r="EF80" s="865"/>
      <c r="EG80" s="359">
        <f>AVERAGE(EG5:EG79)</f>
        <v>42.083333333333336</v>
      </c>
    </row>
  </sheetData>
  <mergeCells count="84">
    <mergeCell ref="A3:A4"/>
    <mergeCell ref="R3:S3"/>
    <mergeCell ref="T3:U3"/>
    <mergeCell ref="BJ2:BQ2"/>
    <mergeCell ref="C80:BQ80"/>
    <mergeCell ref="BJ3:BK3"/>
    <mergeCell ref="BL3:BM3"/>
    <mergeCell ref="BN3:BO3"/>
    <mergeCell ref="BP3:BQ3"/>
    <mergeCell ref="D3:E3"/>
    <mergeCell ref="F3:G3"/>
    <mergeCell ref="H3:I3"/>
    <mergeCell ref="D2:I2"/>
    <mergeCell ref="J2:AY2"/>
    <mergeCell ref="BD2:BI2"/>
    <mergeCell ref="AZ2:BC2"/>
    <mergeCell ref="AT3:AU3"/>
    <mergeCell ref="AN3:AO3"/>
    <mergeCell ref="AP3:AQ3"/>
    <mergeCell ref="AV3:AW3"/>
    <mergeCell ref="AX3:AY3"/>
    <mergeCell ref="BH3:BI3"/>
    <mergeCell ref="BF3:BG3"/>
    <mergeCell ref="BD3:BE3"/>
    <mergeCell ref="BB3:BC3"/>
    <mergeCell ref="AZ3:BA3"/>
    <mergeCell ref="BS2:BX2"/>
    <mergeCell ref="BY2:DN2"/>
    <mergeCell ref="DO2:DR2"/>
    <mergeCell ref="CE3:CF3"/>
    <mergeCell ref="CG3:CH3"/>
    <mergeCell ref="CI3:CJ3"/>
    <mergeCell ref="CK3:CL3"/>
    <mergeCell ref="BY3:BZ3"/>
    <mergeCell ref="CA3:CB3"/>
    <mergeCell ref="CC3:CD3"/>
    <mergeCell ref="B3:B4"/>
    <mergeCell ref="C3:C4"/>
    <mergeCell ref="AR3:AS3"/>
    <mergeCell ref="V3:W3"/>
    <mergeCell ref="X3:Y3"/>
    <mergeCell ref="Z3:AA3"/>
    <mergeCell ref="AB3:AC3"/>
    <mergeCell ref="AD3:AE3"/>
    <mergeCell ref="AF3:AG3"/>
    <mergeCell ref="J3:K3"/>
    <mergeCell ref="L3:M3"/>
    <mergeCell ref="N3:O3"/>
    <mergeCell ref="P3:Q3"/>
    <mergeCell ref="AH3:AI3"/>
    <mergeCell ref="AJ3:AK3"/>
    <mergeCell ref="AL3:AM3"/>
    <mergeCell ref="BS80:EF80"/>
    <mergeCell ref="DK3:DL3"/>
    <mergeCell ref="DM3:DN3"/>
    <mergeCell ref="DO3:DP3"/>
    <mergeCell ref="DQ3:DR3"/>
    <mergeCell ref="DS3:DT3"/>
    <mergeCell ref="DU3:DV3"/>
    <mergeCell ref="CY3:CZ3"/>
    <mergeCell ref="DA3:DB3"/>
    <mergeCell ref="DC3:DD3"/>
    <mergeCell ref="DE3:DF3"/>
    <mergeCell ref="DG3:DH3"/>
    <mergeCell ref="DI3:DJ3"/>
    <mergeCell ref="CM3:CN3"/>
    <mergeCell ref="CO3:CP3"/>
    <mergeCell ref="CQ3:CR3"/>
    <mergeCell ref="EG2:EG4"/>
    <mergeCell ref="BS1:EG1"/>
    <mergeCell ref="D1:BQ1"/>
    <mergeCell ref="DW3:DX3"/>
    <mergeCell ref="DY3:DZ3"/>
    <mergeCell ref="EA3:EB3"/>
    <mergeCell ref="EC3:ED3"/>
    <mergeCell ref="EE3:EF3"/>
    <mergeCell ref="CS3:CT3"/>
    <mergeCell ref="CU3:CV3"/>
    <mergeCell ref="CW3:CX3"/>
    <mergeCell ref="DS2:DX2"/>
    <mergeCell ref="DY2:EF2"/>
    <mergeCell ref="BS3:BT3"/>
    <mergeCell ref="BU3:BV3"/>
    <mergeCell ref="BW3:BX3"/>
  </mergeCells>
  <phoneticPr fontId="68" type="noConversion"/>
  <dataValidations count="1">
    <dataValidation type="list" allowBlank="1" showInputMessage="1" showErrorMessage="1" sqref="B5:B79" xr:uid="{A4168EDF-CFFF-437A-ACBC-4CE7F3EEB3A6}">
      <formula1>PartAgencies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1069BDE18C8F489BA314D7F5137591" ma:contentTypeVersion="6" ma:contentTypeDescription="Create a new document." ma:contentTypeScope="" ma:versionID="6574627eda4692343abc97f9045d2f93">
  <xsd:schema xmlns:xsd="http://www.w3.org/2001/XMLSchema" xmlns:xs="http://www.w3.org/2001/XMLSchema" xmlns:p="http://schemas.microsoft.com/office/2006/metadata/properties" xmlns:ns2="7d3de9a7-3775-4874-8b99-8dc6567c237d" xmlns:ns3="8975e439-47f0-4bf9-9ce2-9ae891f526b4" targetNamespace="http://schemas.microsoft.com/office/2006/metadata/properties" ma:root="true" ma:fieldsID="bb13675c92823c7e56944d6701dcc1ef" ns2:_="" ns3:_="">
    <xsd:import namespace="7d3de9a7-3775-4874-8b99-8dc6567c237d"/>
    <xsd:import namespace="8975e439-47f0-4bf9-9ce2-9ae891f526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3de9a7-3775-4874-8b99-8dc6567c2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75e439-47f0-4bf9-9ce2-9ae891f526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BB3C67-2125-4784-B2A8-1FD2B721A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3de9a7-3775-4874-8b99-8dc6567c237d"/>
    <ds:schemaRef ds:uri="8975e439-47f0-4bf9-9ce2-9ae891f52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E74C0E-E13D-4232-B379-0C7737A75A61}">
  <ds:schemaRefs>
    <ds:schemaRef ds:uri="http://schemas.microsoft.com/DataMashup"/>
  </ds:schemaRefs>
</ds:datastoreItem>
</file>

<file path=customXml/itemProps3.xml><?xml version="1.0" encoding="utf-8"?>
<ds:datastoreItem xmlns:ds="http://schemas.openxmlformats.org/officeDocument/2006/customXml" ds:itemID="{6EC65532-068C-4044-AFC7-93FAF1A5DEA7}">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96690F0-B932-4EB2-89ED-FEA725BEF9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 Page</vt:lpstr>
      <vt:lpstr>Checklist</vt:lpstr>
      <vt:lpstr>Section 1.a-j</vt:lpstr>
      <vt:lpstr>Section 1.k-l</vt:lpstr>
      <vt:lpstr>Section 1.m</vt:lpstr>
      <vt:lpstr>Section 2</vt:lpstr>
      <vt:lpstr>Section 3</vt:lpstr>
      <vt:lpstr>Section 4.a-b</vt:lpstr>
      <vt:lpstr>Section4.c</vt:lpstr>
      <vt:lpstr>Section 5</vt:lpstr>
      <vt:lpstr>Section 6</vt:lpstr>
      <vt:lpstr>Appendix A</vt:lpstr>
      <vt:lpstr>Appendix B</vt:lpstr>
      <vt:lpstr>Appendix B.1</vt:lpstr>
      <vt:lpstr>Appendix B.2</vt:lpstr>
      <vt:lpstr>Appendix B.3</vt:lpstr>
      <vt:lpstr>Appendix C</vt:lpstr>
      <vt:lpstr>Appendix D</vt:lpstr>
      <vt:lpstr>Appendix E</vt:lpstr>
      <vt:lpstr>ScoreTable</vt:lpstr>
      <vt:lpstr>LOOKUP</vt:lpstr>
      <vt:lpstr>Appendix-old</vt:lpstr>
      <vt:lpstr>Agencies</vt:lpstr>
      <vt:lpstr>PartAgencies</vt:lpstr>
      <vt:lpstr>'Appendix A'!Print_Area</vt:lpstr>
      <vt:lpstr>'Appendix B.1'!Print_Area</vt:lpstr>
      <vt:lpstr>'Appendix B.2'!Print_Area</vt:lpstr>
      <vt:lpstr>'Appendix B.3'!Print_Area</vt:lpstr>
      <vt:lpstr>'Appendix D'!Print_Area</vt:lpstr>
      <vt:lpstr>'Section 1.a-j'!Print_Area</vt:lpstr>
      <vt:lpstr>'Section 4.a-b'!Print_Area</vt:lpstr>
      <vt:lpstr>'Section 5'!Print_Area</vt:lpstr>
      <vt:lpstr>'Section 6'!Print_Area</vt:lpstr>
      <vt:lpstr>Section4.c!Print_Area</vt:lpstr>
      <vt:lpstr>'Appendix B.1'!Print_Titles</vt:lpstr>
      <vt:lpstr>'Appendix B.2'!Print_Titles</vt:lpstr>
      <vt:lpstr>'Appendix B.3'!Print_Titles</vt:lpstr>
      <vt:lpstr>Section4.c!Print_Titles</vt:lpstr>
      <vt:lpstr>Submit</vt:lpstr>
      <vt:lpstr>Type</vt:lpstr>
      <vt:lpstr>XStreet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Magana</dc:creator>
  <cp:keywords/>
  <dc:description/>
  <cp:lastModifiedBy>Amy Tran</cp:lastModifiedBy>
  <cp:revision/>
  <cp:lastPrinted>2022-08-04T22:38:44Z</cp:lastPrinted>
  <dcterms:created xsi:type="dcterms:W3CDTF">2018-05-10T18:54:50Z</dcterms:created>
  <dcterms:modified xsi:type="dcterms:W3CDTF">2022-08-05T21:39:41Z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0x010100D11069BDE18C8F489BA314D7F5137591</vt:lpwstr>
  </property>
</Properties>
</file>